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  <sheet name="зажимы" sheetId="2" r:id="rId2"/>
  </sheets>
  <definedNames/>
  <calcPr fullCalcOnLoad="1" refMode="R1C1"/>
</workbook>
</file>

<file path=xl/sharedStrings.xml><?xml version="1.0" encoding="utf-8"?>
<sst xmlns="http://schemas.openxmlformats.org/spreadsheetml/2006/main" count="340" uniqueCount="220">
  <si>
    <t>Часы работы: пн-пт 8.30 - 17.00</t>
  </si>
  <si>
    <t>Адрес: г. Воронеж, ул. Порт-Артурская, 11а</t>
  </si>
  <si>
    <t>Выходные: суббота, воскресенье</t>
  </si>
  <si>
    <t>Тел: +7 (473) 256-51-92</t>
  </si>
  <si>
    <t>Официальный сайт: http://ct36.ru</t>
  </si>
  <si>
    <t>Моб: +7 (920) 459-60-60</t>
  </si>
  <si>
    <t>Электронная почта: sale@ct36.ru</t>
  </si>
  <si>
    <t xml:space="preserve">                                                                                       Круг оцинкованный</t>
  </si>
  <si>
    <t>№</t>
  </si>
  <si>
    <t>Наименование товара, размер</t>
  </si>
  <si>
    <t>Вес пм</t>
  </si>
  <si>
    <t>Цена,руб/тн с НДС</t>
  </si>
  <si>
    <t>метраж</t>
  </si>
  <si>
    <t xml:space="preserve">цена </t>
  </si>
  <si>
    <t>Круг 8мм   (6,0 м)</t>
  </si>
  <si>
    <t>Круг 8мм (БУХТА)</t>
  </si>
  <si>
    <t>Круг 10мм  (6,0 м)</t>
  </si>
  <si>
    <t>Круг 12мм  (6,0 м)</t>
  </si>
  <si>
    <t>Круг 14мм  (6,0 м)</t>
  </si>
  <si>
    <t>Круг 16мм  (6,0 м)</t>
  </si>
  <si>
    <t>Круг 18мм  (6,0 м)</t>
  </si>
  <si>
    <t>Круг 20мм  (6,0 м)</t>
  </si>
  <si>
    <t xml:space="preserve">                                                                                       Лист оцинкованный</t>
  </si>
  <si>
    <t>Вес шт</t>
  </si>
  <si>
    <t>шт</t>
  </si>
  <si>
    <t>цена</t>
  </si>
  <si>
    <t>Лист оцинкованный 0,5 мм(1,25*2,5)/Ст08пс/</t>
  </si>
  <si>
    <t>Лист оцинкованный 0,7 мм(1,25*2,5)/Ст08пс/</t>
  </si>
  <si>
    <t>Лист оцинкованный 1,0 мм (1,25*2,5)/Ст08пс/</t>
  </si>
  <si>
    <t>Лист оцинкованный 1,5 мм (1,25*2,5)/Ст08пс/</t>
  </si>
  <si>
    <t>Лист оцинкованный 2,0 мм (1,25*2,5)/Ст08пс/</t>
  </si>
  <si>
    <t>Лист оцинкованный 3,0 мм (1,25*2,5)/Ст08пс/</t>
  </si>
  <si>
    <r>
      <rPr>
        <sz val="11"/>
        <color indexed="8"/>
        <rFont val="Calibri"/>
        <family val="0"/>
      </rPr>
      <t xml:space="preserve">                                                                                                  </t>
    </r>
    <r>
      <rPr>
        <b/>
        <i/>
        <sz val="14"/>
        <color indexed="8"/>
        <rFont val="Calibri"/>
        <family val="2"/>
      </rPr>
      <t xml:space="preserve"> Трубы квадратные, прямоугольные профильные, оцинкованные</t>
    </r>
  </si>
  <si>
    <t>Труба проф.15*15*1,5 (6,0 м)</t>
  </si>
  <si>
    <t>Труба проф.20*20*2,0 (6,0 м)</t>
  </si>
  <si>
    <t>Труба проф.25*25*1,5 (6,0 м)</t>
  </si>
  <si>
    <t>Труба проф.25*25*2,0 (6,0 м)</t>
  </si>
  <si>
    <t>Труба проф.30*30*2,0 (6,0 м)</t>
  </si>
  <si>
    <t>Труба проф.30*30*1,5 (6,0 м)</t>
  </si>
  <si>
    <t>Труба проф.40*20*1,5 (6,0 м)</t>
  </si>
  <si>
    <t>Труба проф.40*20*2,0 (6,0 м)</t>
  </si>
  <si>
    <t>Труба проф.40*25*1,5 (6,0 м)</t>
  </si>
  <si>
    <t>Труба проф.40*25*2,0 (6,0 м)</t>
  </si>
  <si>
    <t>Труба проф.40*40*1,5 (6,0 м)</t>
  </si>
  <si>
    <t>Труба проф.40*40*2,0 (6,0 м)</t>
  </si>
  <si>
    <t>Труба проф.40*40*3,0 (6,0 м)</t>
  </si>
  <si>
    <t>Труба проф.50*50*2,0 (6,0 м)</t>
  </si>
  <si>
    <t>Труба проф.50*50*3,0 (6,0 м)</t>
  </si>
  <si>
    <t>Труба проф.60*40*2,0 (6,0 м)</t>
  </si>
  <si>
    <t>Труба проф.60*40*3,0 (6,0 м)</t>
  </si>
  <si>
    <t>Труба проф.60*60*2,0 (6,0 м)</t>
  </si>
  <si>
    <r>
      <rPr>
        <sz val="11"/>
        <color indexed="8"/>
        <rFont val="Calibri"/>
        <family val="0"/>
      </rPr>
      <t xml:space="preserve">                                                                                   </t>
    </r>
    <r>
      <rPr>
        <b/>
        <i/>
        <sz val="14"/>
        <color indexed="8"/>
        <rFont val="Calibri"/>
        <family val="2"/>
      </rPr>
      <t xml:space="preserve"> Трубы  оцинкованные</t>
    </r>
  </si>
  <si>
    <t>Труба оц. 15*2,8мм (7,8м)</t>
  </si>
  <si>
    <t>Труба оц  25*2,8мм(7,8м)</t>
  </si>
  <si>
    <t>Труба оц. 25*3,2мм(7,8м)</t>
  </si>
  <si>
    <t>Труба оц. 32*2,8мм(7,8м)</t>
  </si>
  <si>
    <t>Труба оц. 32*3,2мм(7,8м)</t>
  </si>
  <si>
    <t>Труба оц. 40*3,5мм(7,8м)</t>
  </si>
  <si>
    <t>Труба оц. 50*3,5мм(7,8м)</t>
  </si>
  <si>
    <t>Труба оц. 57*3,5мм(7,8м)</t>
  </si>
  <si>
    <t>Труба оц. 76*3,5мм(7,8м)</t>
  </si>
  <si>
    <t>Труба оц. 89*3,5мм(7,8м)</t>
  </si>
  <si>
    <t>Труба оц. 108*3,5мм(7,8м)</t>
  </si>
  <si>
    <t>Труба оц. 133*4,5мм(7,8м)</t>
  </si>
  <si>
    <t>Труба оц. 159*4мм(7,8м)</t>
  </si>
  <si>
    <t>Труба оц. 159*4,5мм(7,8м)</t>
  </si>
  <si>
    <t xml:space="preserve">                                                                                   Уголок равнополочный оцинкованный</t>
  </si>
  <si>
    <t>Угол оцинкованный 25*25*3 (6,0 м)</t>
  </si>
  <si>
    <t>Угол оцинкованный 25*25*4 (6,0 м)</t>
  </si>
  <si>
    <t>Угол оцинкованный 32*32*3 (6,0 м)</t>
  </si>
  <si>
    <t>Угол оцинкованный 32*32*4 (6,0 м)</t>
  </si>
  <si>
    <t>Угол оцинкованный 40*40*4 (6,0 м)</t>
  </si>
  <si>
    <t>Угол оцинкованный 50*50*4 (6,0 м)</t>
  </si>
  <si>
    <t>Угол оцинкованный 50*50*5 (6,0 м)</t>
  </si>
  <si>
    <t>Угол оцинкованный 63*63*5 (6,0 м)</t>
  </si>
  <si>
    <t>Угол оцинкованный 63*63*6 (6,0 м)</t>
  </si>
  <si>
    <t>Угол оцинкованный 75*75*5 (6,0 м)</t>
  </si>
  <si>
    <t>Угол оцинкованный 75*75*6 (6,0 м)</t>
  </si>
  <si>
    <t>Угол оцинкованный 100*100*7 (6,0 м)</t>
  </si>
  <si>
    <t>Угол оцинкованный 100*100*8 (6,0 м)</t>
  </si>
  <si>
    <t xml:space="preserve">                                                                      Полоса оцинкованная</t>
  </si>
  <si>
    <t>Полоса оцинкованная 25*4мм (6,0 м)</t>
  </si>
  <si>
    <t>Полоса оцинкованная 40*4мм (6,0 м)</t>
  </si>
  <si>
    <t>Полоса оцинкованная 40*5мм (6,0 м)</t>
  </si>
  <si>
    <t>Полоса оцинкованная 50*5мм (6,0 м)</t>
  </si>
  <si>
    <t>Полоса оцинкованная 60*8мм (6,0 м)</t>
  </si>
  <si>
    <t>Полоса оцинкованная 80*6мм (6,0 м)</t>
  </si>
  <si>
    <t>Полоса оцинкованная 25*4мм (бухта)</t>
  </si>
  <si>
    <t>Полоса оцинкованная 40*4мм (бухта)</t>
  </si>
  <si>
    <t xml:space="preserve">                                                       Отводы оцинкованные ГОСТ 17375-2001</t>
  </si>
  <si>
    <t xml:space="preserve">Отвод Ф 45*3мм </t>
  </si>
  <si>
    <t>Отвод Ф 57*3,5мм</t>
  </si>
  <si>
    <t>Отвод Ф 76*3,5мм</t>
  </si>
  <si>
    <t>Отвод Ф 89*3,5мм</t>
  </si>
  <si>
    <t>Отвод Ф 108*3,5мм</t>
  </si>
  <si>
    <t>Отвод Ф 133*4мм</t>
  </si>
  <si>
    <t>Отвод Ф 159*4,5мм</t>
  </si>
  <si>
    <t>Отвод Ф 219*6мм</t>
  </si>
  <si>
    <t xml:space="preserve">                                                Проволока оцинкованная термообработанная</t>
  </si>
  <si>
    <t>кг</t>
  </si>
  <si>
    <t>Проволока оцинкованная о/к т/о (Мягкая) 1,6- 2,0 -3,0 -4,0 -5,0 -6,0 мм</t>
  </si>
  <si>
    <t>Проволока оцинкованная о/к т/н (Твердая) 1,6- 2,0 -3,0 -4,0 -5,0 -6,0 мм</t>
  </si>
  <si>
    <t xml:space="preserve">                                                         Угол перфорированный оцинкованный</t>
  </si>
  <si>
    <t>Угол перфорированный оцинкованный 20*20мм (3м)</t>
  </si>
  <si>
    <t>Угол перфорированный оцинкованный 25*25мм (3м)</t>
  </si>
  <si>
    <t>Угол перфорированный оцинкованный 31*31мм (3м)</t>
  </si>
  <si>
    <t xml:space="preserve">                                                                   Комплектующие</t>
  </si>
  <si>
    <t>Заглушка пластиковая на трубу 25x25</t>
  </si>
  <si>
    <t>Заглушка пластиковая на трубу 60x60</t>
  </si>
  <si>
    <t>Заглушка пластиковая на трубу 40x20</t>
  </si>
  <si>
    <t xml:space="preserve">Оцинкованные саморезы </t>
  </si>
  <si>
    <t>Оцинкованный Х-кронштейн 60х60/40х20</t>
  </si>
  <si>
    <t xml:space="preserve">                                                        Комплектующие оцинкованные (Заземление и молниезащита)</t>
  </si>
  <si>
    <t>Вес</t>
  </si>
  <si>
    <t>Соединитель полосы, оцинк. Сталь 50мм</t>
  </si>
  <si>
    <t>Держатель полосы, оцинк сталь ( 25*4, 40*4)</t>
  </si>
  <si>
    <t>Зажим полоса/провод-стержень/молниеприемник, оцинк.сталь</t>
  </si>
  <si>
    <t>Зажим полоса/провод-полоса/провод оцинк.сталь</t>
  </si>
  <si>
    <t>Держатель полосы, оцинк сталь ( 25*4, 40*4, 50*5, 60*5)</t>
  </si>
  <si>
    <t>Соединитель быстрого монтажа оцинк.сталь</t>
  </si>
  <si>
    <t xml:space="preserve">                                                                Состав холодного цинкования</t>
  </si>
  <si>
    <t>Состав холодного цинкования VIXEN (спрей 520мл)</t>
  </si>
  <si>
    <t>Состав холодного цинкования BRITE (750мл, банка)</t>
  </si>
  <si>
    <t xml:space="preserve">                                                                      Лист алюминиевый АМГ2М</t>
  </si>
  <si>
    <t>Лист алюминиевый АМГ2М 1200*3000*1,0мм</t>
  </si>
  <si>
    <t>Лист алюминиевый АМГ2М 1200*3000*1,5мм</t>
  </si>
  <si>
    <t>Лист алюминиевый АМГ2М 1200*3000*2,0мм</t>
  </si>
  <si>
    <t>Лист алюминиевый АМГ2М 1200*3000*3,0мм</t>
  </si>
  <si>
    <t xml:space="preserve">                                                         Лист алюминиевый рифленый (КВИНТЕТ)</t>
  </si>
  <si>
    <t>Лист алюминиевый рифленый 1200*3000*1,2мм</t>
  </si>
  <si>
    <t>Лист алюминиевый рифленый 1200*3000*1,5мм</t>
  </si>
  <si>
    <t>Лист алюминиевый рифленый 1200*3000*2,0мм</t>
  </si>
  <si>
    <t>Лист алюминиевый рифленый 1200*3000*3,0мм</t>
  </si>
  <si>
    <t>Лист алюминиевый рифленый 1200*3000*4,0мм</t>
  </si>
  <si>
    <t>Лист алюминиевый рифленый 1200*3000*5,0мм</t>
  </si>
  <si>
    <t xml:space="preserve">                                                                              Угол алюминиевый АДЗ1Т</t>
  </si>
  <si>
    <t>Угол алюминиевый АДЗ1Т 10*10*1,2мм  (3м)</t>
  </si>
  <si>
    <t>Угол алюминиевый АДЗ1Т 15*15*1,2мм (3м)</t>
  </si>
  <si>
    <t>Угол алюминиевый АДЗ1Т 20*20*1,2мм (3м)</t>
  </si>
  <si>
    <t>Угол алюминиевый АДЗ1Т 25*25*1,5мм (3м)</t>
  </si>
  <si>
    <t xml:space="preserve"> Угол алюминиевый АДЗ1Т 30*30*1,5мм (3м)</t>
  </si>
  <si>
    <t>Угол алюминиевый АДЗ1Т 50*50*2,0мм (3м)</t>
  </si>
  <si>
    <t>Круг 6мм   (6,0 м)</t>
  </si>
  <si>
    <t xml:space="preserve"> Угол алюминиевый АДЗ1Т 40*40*1,5мм (3м)</t>
  </si>
  <si>
    <t>договорная</t>
  </si>
  <si>
    <t>фото</t>
  </si>
  <si>
    <t>кол-во на складе</t>
  </si>
  <si>
    <t>общ.сумма</t>
  </si>
  <si>
    <t>закупка</t>
  </si>
  <si>
    <t>руб/шт</t>
  </si>
  <si>
    <t>опт</t>
  </si>
  <si>
    <t>кр.опт</t>
  </si>
  <si>
    <t>Соединитель полосы, оцинк. Сталь</t>
  </si>
  <si>
    <t>ДК812-100К Держатель для круглых коньков проводников 8-12мм</t>
  </si>
  <si>
    <t>ДФ812-50 Универсальный фасадный держатель проводников 8-12мм h=50мм</t>
  </si>
  <si>
    <t>ДЦ810-25У Держатель токоотвода на фальцевой кровле</t>
  </si>
  <si>
    <t>ДЦ810-40 Держатель токоотвода на фальцевой кровле</t>
  </si>
  <si>
    <t xml:space="preserve">ЗУ-860 </t>
  </si>
  <si>
    <t>ДП810-120М Держатель молниеприемной сетки для горючих кровель</t>
  </si>
  <si>
    <t>ЗУ-850П Зажим универсальный для круглого проводника ф810мм с полосой до 50мм</t>
  </si>
  <si>
    <t>ДП810-100 Крепление проводника молниеприемной сетки h=110mm</t>
  </si>
  <si>
    <t xml:space="preserve">ЗУ-840 </t>
  </si>
  <si>
    <t>ДЗ 50-С - Держатель полосы с заклепками</t>
  </si>
  <si>
    <t>ЗУ-850 Зажим универсальный для круглого проводника ф810мм с полосой до 50мм</t>
  </si>
  <si>
    <t>ДГ810-25У Держатель универсальный для проводников 8-10мм, высота =25мм</t>
  </si>
  <si>
    <t xml:space="preserve">ЗУ-840П </t>
  </si>
  <si>
    <t>ДУ812-25 Держатель универсальный для проводников 8-12мм</t>
  </si>
  <si>
    <t xml:space="preserve">ДЗ 50 - Держатель полосы 25х4 40х4 40х5 50х5 </t>
  </si>
  <si>
    <t>ДУ812-45 Держатель универсальный для проводников 8-12мм</t>
  </si>
  <si>
    <t>ДЗ 50У - Держатель полосы 40х4 40х5 50х5 60х5 </t>
  </si>
  <si>
    <t>ДФ810-50 Держатель фасадный L=50мм</t>
  </si>
  <si>
    <t>Хомут для заземления труб, d = 8 - 17,5 мм</t>
  </si>
  <si>
    <t>ДФ812-100 Универсальный фасадный держатель проводников 8-12мм h=100мм</t>
  </si>
  <si>
    <t>Хомут для заземления труб, d = 17,5-48 мм</t>
  </si>
  <si>
    <t>ДФ810-100Э Фасадный держатель токоотвода h=100мм</t>
  </si>
  <si>
    <t>Хомут для заземления труб, d = 17,5-114 мм</t>
  </si>
  <si>
    <t>ЗУ-810 Зажим универсальный для проводника ф8-10мм</t>
  </si>
  <si>
    <t xml:space="preserve">Хомут для заземления труб, d = 17,5-165 мм </t>
  </si>
  <si>
    <t>ЗУ-КП Зажим для круглого проводника ф8-10мм</t>
  </si>
  <si>
    <t>ДГ810-70 Держатель круглого проводника 8-10мм , высота 70мм, резиновый уплотнитель</t>
  </si>
  <si>
    <t>ЗУ-В</t>
  </si>
  <si>
    <t>ДПП 810-60 -Пластиковый держатель без бетона для проводников 8-10мм</t>
  </si>
  <si>
    <t>ДЗ 50-810 - Держатель полоса пруток</t>
  </si>
  <si>
    <t>ДПП 810-60Б -Пластиковый держатель с бетоном для проводников 8-10мм</t>
  </si>
  <si>
    <t>ЗУ-К-Ц Зажим трубчатый контрольный для круглого проводника Ø 8-10мм</t>
  </si>
  <si>
    <t xml:space="preserve">ДПП 800-55 - Держатель проводника 8мм на плоской кровле, пластик </t>
  </si>
  <si>
    <t>ЗУ-830/П - Зажим 2х болтовый продольный полоса/пруток(ф8-12мм с полосой до 40мм)</t>
  </si>
  <si>
    <t>ДГ810-45У Держатель универсальный для проводников 8-10мм, высота 45мм</t>
  </si>
  <si>
    <t>ЗУ-820 - Зажим 2х болтовый продольный полоса/пруток ф8-12мм с полосой до 50мм</t>
  </si>
  <si>
    <t>ДУ812-100 Держатель универсальный для проводников 8-12мм</t>
  </si>
  <si>
    <t>ЗУ-ШС-8/18 - Струбцина шлейфовая для кабеля 6-18мм</t>
  </si>
  <si>
    <t>ДК810-100 Коньковый держатель круглого проводника ф8-10мм высота 100мм</t>
  </si>
  <si>
    <t>ДГ810-100У Держатель круглого проводника ф8-10мм, высота =100мм</t>
  </si>
  <si>
    <t>ДК810-100К Держатель для круглых коньков проводников 8-10мм</t>
  </si>
  <si>
    <r>
      <t xml:space="preserve"> Угол алюминиевый АДЗ1Т 30*30*1,5мм </t>
    </r>
    <r>
      <rPr>
        <b/>
        <sz val="13"/>
        <color indexed="8"/>
        <rFont val="Calibri"/>
        <family val="2"/>
      </rPr>
      <t>(6м)</t>
    </r>
  </si>
  <si>
    <r>
      <t xml:space="preserve">Угол алюминиевый АДЗ1Т 25*25*1,5мм </t>
    </r>
    <r>
      <rPr>
        <b/>
        <sz val="13"/>
        <color indexed="8"/>
        <rFont val="Calibri"/>
        <family val="2"/>
      </rPr>
      <t>(6м)</t>
    </r>
  </si>
  <si>
    <r>
      <t xml:space="preserve">Угол алюминиевый АДЗ1Т 20*20*1,2мм </t>
    </r>
    <r>
      <rPr>
        <b/>
        <sz val="13"/>
        <color indexed="8"/>
        <rFont val="Calibri"/>
        <family val="2"/>
      </rPr>
      <t>(6м)</t>
    </r>
  </si>
  <si>
    <t>Лист алюминиевый рифленый 1500*3000*1,5мм</t>
  </si>
  <si>
    <t>Лист алюминиевый рифленый 1500*3000*2,0мм</t>
  </si>
  <si>
    <t>Лист алюминиевый рифленый 1500*3000*3,0мм</t>
  </si>
  <si>
    <r>
      <t xml:space="preserve">Угол алюминиевый АДЗ1Т 50*50*2,0мм </t>
    </r>
    <r>
      <rPr>
        <b/>
        <sz val="13"/>
        <color indexed="8"/>
        <rFont val="Calibri"/>
        <family val="2"/>
      </rPr>
      <t>(6м)</t>
    </r>
  </si>
  <si>
    <r>
      <t xml:space="preserve"> Угол алюминиевый АДЗ1Т 40*40*1,5мм </t>
    </r>
    <r>
      <rPr>
        <b/>
        <sz val="13"/>
        <color indexed="8"/>
        <rFont val="Calibri"/>
        <family val="2"/>
      </rPr>
      <t>(6м)</t>
    </r>
  </si>
  <si>
    <t>Лист алюминиевый АМГ2М 1500*3000*1,0мм</t>
  </si>
  <si>
    <t>Лист алюминиевый АМГ2М 1500*3000*1,5мм</t>
  </si>
  <si>
    <t>Лист алюминиевый АМГ2М 1500*3000*2,0мм</t>
  </si>
  <si>
    <t>Труба алюминиевая АД31Т1</t>
  </si>
  <si>
    <t>Труба алюм.40*2,0мм (3м)</t>
  </si>
  <si>
    <t>Труба алюм.40*2,0мм (6м)</t>
  </si>
  <si>
    <t>Труба алюм.50*2,0мм (6м)</t>
  </si>
  <si>
    <t>Бокс алюм. 20*20*1,5мм (6м)</t>
  </si>
  <si>
    <t>Бокс алюм. 20*20*1,5мм (3м)</t>
  </si>
  <si>
    <t>Бокс алюм. 20*20*2,0мм (6м)</t>
  </si>
  <si>
    <t>Бокс алюм. 40*40*1,5мм (6м)</t>
  </si>
  <si>
    <t>Бокс алюм. 40*20*2,0мм (6м)</t>
  </si>
  <si>
    <t>Бокс алюм. 50*50*2,0мм (6м)</t>
  </si>
  <si>
    <t>Бокс алюм. 60*40*2,0мм (6м)</t>
  </si>
  <si>
    <t>Бокс алюм. 100*50*2,0мм (6м)</t>
  </si>
  <si>
    <t>Труба проф.20*20*1,2 (6,0 м)</t>
  </si>
  <si>
    <t>Цены являются ознакомительными, наличии и точные цены уточняйте у менеджера.</t>
  </si>
  <si>
    <t>Труба оц. 20*2,8 мм(7,8м)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</si>
</sst>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indexed="8"/>
      <name val="Calibri"/>
      <family val="0"/>
    </font>
    <font>
      <sz val="13"/>
      <color indexed="8"/>
      <name val="Calibri"/>
      <family val="0"/>
    </font>
    <font>
      <b/>
      <sz val="13"/>
      <color indexed="8"/>
      <name val="Calibri"/>
      <family val="0"/>
    </font>
    <font>
      <b/>
      <i/>
      <sz val="11"/>
      <color indexed="8"/>
      <name val="Calibri"/>
      <family val="0"/>
    </font>
    <font>
      <sz val="13"/>
      <color indexed="23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3"/>
      <color indexed="8"/>
      <name val="Calibri"/>
      <family val="2"/>
    </font>
    <font>
      <b/>
      <sz val="17"/>
      <color indexed="8"/>
      <name val="Calibri"/>
      <family val="2"/>
    </font>
    <font>
      <b/>
      <sz val="16"/>
      <color indexed="8"/>
      <name val="Calibri"/>
      <family val="2"/>
    </font>
    <font>
      <sz val="14"/>
      <name val="Times New Roman"/>
      <family val="1"/>
    </font>
    <font>
      <b/>
      <sz val="11"/>
      <color indexed="8"/>
      <name val="Calibri"/>
      <family val="2"/>
    </font>
    <font>
      <sz val="11"/>
      <color indexed="2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slantDashDot">
        <color indexed="8"/>
      </left>
      <right style="slantDashDot">
        <color indexed="8"/>
      </right>
      <top style="slantDashDot">
        <color indexed="8"/>
      </top>
      <bottom style="slantDashDot">
        <color indexed="8"/>
      </bottom>
    </border>
    <border>
      <left style="slantDashDot">
        <color indexed="8"/>
      </left>
      <right style="slantDashDot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vertical="center" wrapText="1"/>
      <protection/>
    </xf>
    <xf numFmtId="0" fontId="1" fillId="0" borderId="19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35" borderId="10" xfId="0" applyFont="1" applyFill="1" applyBorder="1" applyAlignment="1" applyProtection="1">
      <alignment horizontal="center" vertical="center"/>
      <protection/>
    </xf>
    <xf numFmtId="0" fontId="1" fillId="35" borderId="10" xfId="0" applyFont="1" applyFill="1" applyBorder="1" applyAlignment="1" applyProtection="1">
      <alignment horizontal="left" vertical="center"/>
      <protection/>
    </xf>
    <xf numFmtId="0" fontId="1" fillId="35" borderId="10" xfId="0" applyFont="1" applyFill="1" applyBorder="1" applyAlignment="1" applyProtection="1">
      <alignment horizontal="right" vertical="center"/>
      <protection/>
    </xf>
    <xf numFmtId="0" fontId="1" fillId="35" borderId="11" xfId="0" applyFont="1" applyFill="1" applyBorder="1" applyAlignment="1" applyProtection="1">
      <alignment horizontal="right" vertical="center"/>
      <protection/>
    </xf>
    <xf numFmtId="2" fontId="1" fillId="35" borderId="10" xfId="0" applyNumberFormat="1" applyFont="1" applyFill="1" applyBorder="1" applyAlignment="1" applyProtection="1">
      <alignment horizontal="right" vertical="center"/>
      <protection/>
    </xf>
    <xf numFmtId="0" fontId="1" fillId="35" borderId="12" xfId="0" applyFont="1" applyFill="1" applyBorder="1" applyAlignment="1" applyProtection="1">
      <alignment horizontal="center" vertical="center"/>
      <protection/>
    </xf>
    <xf numFmtId="0" fontId="1" fillId="35" borderId="12" xfId="0" applyFont="1" applyFill="1" applyBorder="1" applyAlignment="1" applyProtection="1">
      <alignment horizontal="left" vertical="center"/>
      <protection/>
    </xf>
    <xf numFmtId="0" fontId="1" fillId="35" borderId="12" xfId="0" applyFont="1" applyFill="1" applyBorder="1" applyAlignment="1" applyProtection="1">
      <alignment horizontal="right" vertical="center"/>
      <protection/>
    </xf>
    <xf numFmtId="0" fontId="1" fillId="35" borderId="25" xfId="0" applyFont="1" applyFill="1" applyBorder="1" applyAlignment="1" applyProtection="1">
      <alignment horizontal="right" vertical="center"/>
      <protection/>
    </xf>
    <xf numFmtId="0" fontId="1" fillId="35" borderId="10" xfId="0" applyFont="1" applyFill="1" applyBorder="1" applyAlignment="1" applyProtection="1">
      <alignment vertical="center"/>
      <protection/>
    </xf>
    <xf numFmtId="0" fontId="1" fillId="35" borderId="11" xfId="0" applyFont="1" applyFill="1" applyBorder="1" applyAlignment="1" applyProtection="1">
      <alignment vertical="center"/>
      <protection/>
    </xf>
    <xf numFmtId="0" fontId="1" fillId="35" borderId="12" xfId="0" applyFont="1" applyFill="1" applyBorder="1" applyAlignment="1" applyProtection="1">
      <alignment vertical="center"/>
      <protection/>
    </xf>
    <xf numFmtId="0" fontId="1" fillId="35" borderId="25" xfId="0" applyFont="1" applyFill="1" applyBorder="1" applyAlignment="1" applyProtection="1">
      <alignment vertical="center"/>
      <protection/>
    </xf>
    <xf numFmtId="0" fontId="1" fillId="35" borderId="10" xfId="0" applyFont="1" applyFill="1" applyBorder="1" applyAlignment="1" applyProtection="1">
      <alignment vertical="center" wrapText="1"/>
      <protection/>
    </xf>
    <xf numFmtId="0" fontId="1" fillId="35" borderId="12" xfId="0" applyFont="1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 applyProtection="1">
      <alignment/>
      <protection/>
    </xf>
    <xf numFmtId="0" fontId="1" fillId="35" borderId="11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25" xfId="0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vertical="center" wrapText="1"/>
      <protection/>
    </xf>
    <xf numFmtId="0" fontId="1" fillId="35" borderId="13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/>
    </xf>
    <xf numFmtId="0" fontId="1" fillId="35" borderId="26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vertical="center" wrapText="1"/>
      <protection/>
    </xf>
    <xf numFmtId="0" fontId="1" fillId="35" borderId="21" xfId="0" applyFont="1" applyFill="1" applyBorder="1" applyAlignment="1" applyProtection="1">
      <alignment vertical="center"/>
      <protection/>
    </xf>
    <xf numFmtId="0" fontId="1" fillId="35" borderId="27" xfId="0" applyFont="1" applyFill="1" applyBorder="1" applyAlignment="1" applyProtection="1">
      <alignment horizontal="center" vertical="center" wrapText="1"/>
      <protection/>
    </xf>
    <xf numFmtId="0" fontId="1" fillId="35" borderId="27" xfId="0" applyFont="1" applyFill="1" applyBorder="1" applyAlignment="1" applyProtection="1">
      <alignment horizontal="center" vertical="center"/>
      <protection/>
    </xf>
    <xf numFmtId="0" fontId="1" fillId="35" borderId="27" xfId="0" applyFont="1" applyFill="1" applyBorder="1" applyAlignment="1" applyProtection="1">
      <alignment horizontal="right" vertical="center"/>
      <protection/>
    </xf>
    <xf numFmtId="0" fontId="1" fillId="35" borderId="10" xfId="0" applyFont="1" applyFill="1" applyBorder="1" applyAlignment="1" applyProtection="1">
      <alignment wrapText="1"/>
      <protection/>
    </xf>
    <xf numFmtId="2" fontId="1" fillId="35" borderId="10" xfId="0" applyNumberFormat="1" applyFont="1" applyFill="1" applyBorder="1" applyAlignment="1" applyProtection="1">
      <alignment/>
      <protection/>
    </xf>
    <xf numFmtId="2" fontId="1" fillId="35" borderId="10" xfId="0" applyNumberFormat="1" applyFont="1" applyFill="1" applyBorder="1" applyAlignment="1" applyProtection="1">
      <alignment vertical="center" wrapText="1"/>
      <protection/>
    </xf>
    <xf numFmtId="2" fontId="1" fillId="35" borderId="12" xfId="0" applyNumberFormat="1" applyFont="1" applyFill="1" applyBorder="1" applyAlignment="1" applyProtection="1">
      <alignment vertical="center" wrapText="1"/>
      <protection/>
    </xf>
    <xf numFmtId="0" fontId="3" fillId="36" borderId="28" xfId="0" applyFont="1" applyFill="1" applyBorder="1" applyAlignment="1">
      <alignment horizontal="center" wrapText="1"/>
    </xf>
    <xf numFmtId="0" fontId="0" fillId="36" borderId="28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3" fillId="36" borderId="18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0" fontId="0" fillId="0" borderId="28" xfId="0" applyBorder="1" applyAlignment="1">
      <alignment/>
    </xf>
    <xf numFmtId="0" fontId="1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0" fillId="0" borderId="0" xfId="0" applyFill="1" applyAlignment="1" applyProtection="1">
      <alignment wrapText="1"/>
      <protection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wrapText="1"/>
    </xf>
    <xf numFmtId="164" fontId="1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Fill="1" applyBorder="1" applyAlignment="1" applyProtection="1">
      <alignment/>
      <protection/>
    </xf>
    <xf numFmtId="0" fontId="1" fillId="0" borderId="33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 vertical="center" wrapText="1"/>
      <protection/>
    </xf>
    <xf numFmtId="0" fontId="1" fillId="35" borderId="26" xfId="0" applyFont="1" applyFill="1" applyBorder="1" applyAlignment="1" applyProtection="1">
      <alignment vertical="center"/>
      <protection/>
    </xf>
    <xf numFmtId="0" fontId="1" fillId="35" borderId="35" xfId="0" applyFont="1" applyFill="1" applyBorder="1" applyAlignment="1" applyProtection="1">
      <alignment vertical="center"/>
      <protection/>
    </xf>
    <xf numFmtId="0" fontId="1" fillId="35" borderId="10" xfId="0" applyFont="1" applyFill="1" applyBorder="1" applyAlignment="1" applyProtection="1">
      <alignment vertical="center"/>
      <protection/>
    </xf>
    <xf numFmtId="0" fontId="1" fillId="35" borderId="12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1" fillId="35" borderId="11" xfId="0" applyFont="1" applyFill="1" applyBorder="1" applyAlignment="1" applyProtection="1">
      <alignment horizontal="right"/>
      <protection/>
    </xf>
    <xf numFmtId="0" fontId="1" fillId="35" borderId="25" xfId="0" applyFont="1" applyFill="1" applyBorder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5" fillId="33" borderId="39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0" fontId="6" fillId="33" borderId="36" xfId="0" applyFont="1" applyFill="1" applyBorder="1" applyAlignment="1" applyProtection="1">
      <alignment horizontal="center" vertical="center"/>
      <protection/>
    </xf>
    <xf numFmtId="0" fontId="6" fillId="33" borderId="47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/>
    </xf>
    <xf numFmtId="0" fontId="0" fillId="0" borderId="48" xfId="0" applyFill="1" applyBorder="1" applyAlignment="1" applyProtection="1">
      <alignment/>
      <protection/>
    </xf>
    <xf numFmtId="0" fontId="1" fillId="0" borderId="49" xfId="0" applyFont="1" applyBorder="1" applyAlignment="1">
      <alignment horizontal="center" vertical="center"/>
    </xf>
    <xf numFmtId="0" fontId="0" fillId="0" borderId="49" xfId="0" applyFill="1" applyBorder="1" applyAlignment="1" applyProtection="1">
      <alignment/>
      <protection/>
    </xf>
    <xf numFmtId="0" fontId="10" fillId="0" borderId="50" xfId="0" applyFont="1" applyBorder="1" applyAlignment="1">
      <alignment horizontal="center" vertical="center" wrapText="1"/>
    </xf>
    <xf numFmtId="0" fontId="0" fillId="0" borderId="51" xfId="0" applyFill="1" applyBorder="1" applyAlignment="1" applyProtection="1">
      <alignment wrapText="1"/>
      <protection/>
    </xf>
    <xf numFmtId="0" fontId="9" fillId="0" borderId="52" xfId="0" applyNumberFormat="1" applyFont="1" applyBorder="1" applyAlignment="1">
      <alignment horizontal="center" vertical="center"/>
    </xf>
    <xf numFmtId="0" fontId="0" fillId="0" borderId="53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1C4E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191E23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18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21.jpeg" /><Relationship Id="rId20" Type="http://schemas.openxmlformats.org/officeDocument/2006/relationships/image" Target="../media/image22.jpeg" /><Relationship Id="rId21" Type="http://schemas.openxmlformats.org/officeDocument/2006/relationships/image" Target="../media/image23.jpeg" /><Relationship Id="rId22" Type="http://schemas.openxmlformats.org/officeDocument/2006/relationships/image" Target="../media/image24.jpeg" /><Relationship Id="rId23" Type="http://schemas.openxmlformats.org/officeDocument/2006/relationships/image" Target="../media/image25.jpeg" /><Relationship Id="rId24" Type="http://schemas.openxmlformats.org/officeDocument/2006/relationships/image" Target="../media/image26.png" /><Relationship Id="rId25" Type="http://schemas.openxmlformats.org/officeDocument/2006/relationships/image" Target="../media/image27.jpeg" /><Relationship Id="rId26" Type="http://schemas.openxmlformats.org/officeDocument/2006/relationships/image" Target="../media/image1.jpeg" /><Relationship Id="rId27" Type="http://schemas.openxmlformats.org/officeDocument/2006/relationships/image" Target="../media/image2.jpeg" /><Relationship Id="rId28" Type="http://schemas.openxmlformats.org/officeDocument/2006/relationships/image" Target="../media/image2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Relationship Id="rId3" Type="http://schemas.openxmlformats.org/officeDocument/2006/relationships/image" Target="../media/image31.png" /><Relationship Id="rId4" Type="http://schemas.openxmlformats.org/officeDocument/2006/relationships/image" Target="../media/image32.jpeg" /><Relationship Id="rId5" Type="http://schemas.openxmlformats.org/officeDocument/2006/relationships/image" Target="../media/image33.jpeg" /><Relationship Id="rId6" Type="http://schemas.openxmlformats.org/officeDocument/2006/relationships/image" Target="../media/image34.jpeg" /><Relationship Id="rId7" Type="http://schemas.openxmlformats.org/officeDocument/2006/relationships/image" Target="../media/image35.jpeg" /><Relationship Id="rId8" Type="http://schemas.openxmlformats.org/officeDocument/2006/relationships/image" Target="../media/image36.jpeg" /><Relationship Id="rId9" Type="http://schemas.openxmlformats.org/officeDocument/2006/relationships/image" Target="../media/image37.jpeg" /><Relationship Id="rId10" Type="http://schemas.openxmlformats.org/officeDocument/2006/relationships/image" Target="../media/image38.jpeg" /><Relationship Id="rId11" Type="http://schemas.openxmlformats.org/officeDocument/2006/relationships/image" Target="../media/image39.jpeg" /><Relationship Id="rId12" Type="http://schemas.openxmlformats.org/officeDocument/2006/relationships/image" Target="../media/image40.jpeg" /><Relationship Id="rId13" Type="http://schemas.openxmlformats.org/officeDocument/2006/relationships/image" Target="../media/image41.jpeg" /><Relationship Id="rId14" Type="http://schemas.openxmlformats.org/officeDocument/2006/relationships/image" Target="../media/image42.jpeg" /><Relationship Id="rId15" Type="http://schemas.openxmlformats.org/officeDocument/2006/relationships/image" Target="../media/image43.jpeg" /><Relationship Id="rId16" Type="http://schemas.openxmlformats.org/officeDocument/2006/relationships/image" Target="../media/image44.jpeg" /><Relationship Id="rId17" Type="http://schemas.openxmlformats.org/officeDocument/2006/relationships/image" Target="../media/image45.jpeg" /><Relationship Id="rId18" Type="http://schemas.openxmlformats.org/officeDocument/2006/relationships/image" Target="../media/image46.jpeg" /><Relationship Id="rId19" Type="http://schemas.openxmlformats.org/officeDocument/2006/relationships/image" Target="../media/image47.jpeg" /><Relationship Id="rId20" Type="http://schemas.openxmlformats.org/officeDocument/2006/relationships/image" Target="../media/image48.jpeg" /><Relationship Id="rId21" Type="http://schemas.openxmlformats.org/officeDocument/2006/relationships/image" Target="../media/image49.jpeg" /><Relationship Id="rId22" Type="http://schemas.openxmlformats.org/officeDocument/2006/relationships/image" Target="../media/image50.jpeg" /><Relationship Id="rId23" Type="http://schemas.openxmlformats.org/officeDocument/2006/relationships/image" Target="../media/image51.jpeg" /><Relationship Id="rId24" Type="http://schemas.openxmlformats.org/officeDocument/2006/relationships/image" Target="../media/image52.jpeg" /><Relationship Id="rId25" Type="http://schemas.openxmlformats.org/officeDocument/2006/relationships/image" Target="../media/image53.jpeg" /><Relationship Id="rId26" Type="http://schemas.openxmlformats.org/officeDocument/2006/relationships/image" Target="../media/image54.jpeg" /><Relationship Id="rId27" Type="http://schemas.openxmlformats.org/officeDocument/2006/relationships/image" Target="../media/image55.jpeg" /><Relationship Id="rId28" Type="http://schemas.openxmlformats.org/officeDocument/2006/relationships/image" Target="../media/image56.jpeg" /><Relationship Id="rId29" Type="http://schemas.openxmlformats.org/officeDocument/2006/relationships/image" Target="../media/image57.jpeg" /><Relationship Id="rId30" Type="http://schemas.openxmlformats.org/officeDocument/2006/relationships/image" Target="../media/image58.jpeg" /><Relationship Id="rId31" Type="http://schemas.openxmlformats.org/officeDocument/2006/relationships/image" Target="../media/image59.jpeg" /><Relationship Id="rId32" Type="http://schemas.openxmlformats.org/officeDocument/2006/relationships/image" Target="../media/image60.jpeg" /><Relationship Id="rId33" Type="http://schemas.openxmlformats.org/officeDocument/2006/relationships/image" Target="../media/image61.jpeg" /><Relationship Id="rId34" Type="http://schemas.openxmlformats.org/officeDocument/2006/relationships/image" Target="../media/image62.jpeg" /><Relationship Id="rId35" Type="http://schemas.openxmlformats.org/officeDocument/2006/relationships/image" Target="../media/image63.jpeg" /><Relationship Id="rId36" Type="http://schemas.openxmlformats.org/officeDocument/2006/relationships/image" Target="../media/image64.jpeg" /><Relationship Id="rId37" Type="http://schemas.openxmlformats.org/officeDocument/2006/relationships/image" Target="../media/image65.jpeg" /><Relationship Id="rId38" Type="http://schemas.openxmlformats.org/officeDocument/2006/relationships/image" Target="../media/image66.jpeg" /><Relationship Id="rId39" Type="http://schemas.openxmlformats.org/officeDocument/2006/relationships/image" Target="../media/image67.jpeg" /><Relationship Id="rId40" Type="http://schemas.openxmlformats.org/officeDocument/2006/relationships/image" Target="../media/image68.jpeg" /><Relationship Id="rId41" Type="http://schemas.openxmlformats.org/officeDocument/2006/relationships/image" Target="../media/image6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7</xdr:row>
      <xdr:rowOff>19050</xdr:rowOff>
    </xdr:from>
    <xdr:to>
      <xdr:col>1</xdr:col>
      <xdr:colOff>2066925</xdr:colOff>
      <xdr:row>16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276475"/>
          <a:ext cx="20288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2066925</xdr:colOff>
      <xdr:row>7</xdr:row>
      <xdr:rowOff>19050</xdr:rowOff>
    </xdr:from>
    <xdr:to>
      <xdr:col>1</xdr:col>
      <xdr:colOff>3800475</xdr:colOff>
      <xdr:row>16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2276475"/>
          <a:ext cx="17335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38100</xdr:rowOff>
    </xdr:from>
    <xdr:to>
      <xdr:col>1</xdr:col>
      <xdr:colOff>3248025</xdr:colOff>
      <xdr:row>24</xdr:row>
      <xdr:rowOff>219075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4791075"/>
          <a:ext cx="3200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26</xdr:row>
      <xdr:rowOff>38100</xdr:rowOff>
    </xdr:from>
    <xdr:to>
      <xdr:col>1</xdr:col>
      <xdr:colOff>3781425</xdr:colOff>
      <xdr:row>45</xdr:row>
      <xdr:rowOff>200025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6715125"/>
          <a:ext cx="3762375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64</xdr:row>
      <xdr:rowOff>19050</xdr:rowOff>
    </xdr:from>
    <xdr:to>
      <xdr:col>1</xdr:col>
      <xdr:colOff>3800475</xdr:colOff>
      <xdr:row>77</xdr:row>
      <xdr:rowOff>219075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5220950"/>
          <a:ext cx="377190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99</xdr:row>
      <xdr:rowOff>38100</xdr:rowOff>
    </xdr:from>
    <xdr:to>
      <xdr:col>1</xdr:col>
      <xdr:colOff>3200400</xdr:colOff>
      <xdr:row>102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1100" y="23336250"/>
          <a:ext cx="2628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19050</xdr:rowOff>
    </xdr:from>
    <xdr:to>
      <xdr:col>1</xdr:col>
      <xdr:colOff>3771900</xdr:colOff>
      <xdr:row>111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24793575"/>
          <a:ext cx="3771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112</xdr:row>
      <xdr:rowOff>28575</xdr:rowOff>
    </xdr:from>
    <xdr:to>
      <xdr:col>1</xdr:col>
      <xdr:colOff>1971675</xdr:colOff>
      <xdr:row>115</xdr:row>
      <xdr:rowOff>47625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" y="26784300"/>
          <a:ext cx="19050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1971675</xdr:colOff>
      <xdr:row>113</xdr:row>
      <xdr:rowOff>19050</xdr:rowOff>
    </xdr:from>
    <xdr:to>
      <xdr:col>1</xdr:col>
      <xdr:colOff>3714750</xdr:colOff>
      <xdr:row>115</xdr:row>
      <xdr:rowOff>161925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81275" y="26965275"/>
          <a:ext cx="1743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115</xdr:row>
      <xdr:rowOff>133350</xdr:rowOff>
    </xdr:from>
    <xdr:to>
      <xdr:col>1</xdr:col>
      <xdr:colOff>2466975</xdr:colOff>
      <xdr:row>117</xdr:row>
      <xdr:rowOff>428625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8650" y="28060650"/>
          <a:ext cx="2447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2419350</xdr:colOff>
      <xdr:row>115</xdr:row>
      <xdr:rowOff>228600</xdr:rowOff>
    </xdr:from>
    <xdr:to>
      <xdr:col>1</xdr:col>
      <xdr:colOff>3686175</xdr:colOff>
      <xdr:row>117</xdr:row>
      <xdr:rowOff>171450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28950" y="28155900"/>
          <a:ext cx="1266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120</xdr:row>
      <xdr:rowOff>381000</xdr:rowOff>
    </xdr:from>
    <xdr:to>
      <xdr:col>1</xdr:col>
      <xdr:colOff>2333625</xdr:colOff>
      <xdr:row>122</xdr:row>
      <xdr:rowOff>209550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8650" y="30318075"/>
          <a:ext cx="2314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122</xdr:row>
      <xdr:rowOff>523875</xdr:rowOff>
    </xdr:from>
    <xdr:to>
      <xdr:col>1</xdr:col>
      <xdr:colOff>2124075</xdr:colOff>
      <xdr:row>124</xdr:row>
      <xdr:rowOff>66675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8175" y="31680150"/>
          <a:ext cx="2095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1714500</xdr:colOff>
      <xdr:row>121</xdr:row>
      <xdr:rowOff>542925</xdr:rowOff>
    </xdr:from>
    <xdr:to>
      <xdr:col>1</xdr:col>
      <xdr:colOff>3790950</xdr:colOff>
      <xdr:row>123</xdr:row>
      <xdr:rowOff>257175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24100" y="31080075"/>
          <a:ext cx="2076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124</xdr:row>
      <xdr:rowOff>447675</xdr:rowOff>
    </xdr:from>
    <xdr:to>
      <xdr:col>1</xdr:col>
      <xdr:colOff>2609850</xdr:colOff>
      <xdr:row>125</xdr:row>
      <xdr:rowOff>723900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9125" y="32937450"/>
          <a:ext cx="2600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1895475</xdr:colOff>
      <xdr:row>123</xdr:row>
      <xdr:rowOff>457200</xdr:rowOff>
    </xdr:from>
    <xdr:to>
      <xdr:col>1</xdr:col>
      <xdr:colOff>3800475</xdr:colOff>
      <xdr:row>125</xdr:row>
      <xdr:rowOff>219075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05075" y="32337375"/>
          <a:ext cx="1905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133</xdr:row>
      <xdr:rowOff>19050</xdr:rowOff>
    </xdr:from>
    <xdr:to>
      <xdr:col>1</xdr:col>
      <xdr:colOff>3762375</xdr:colOff>
      <xdr:row>140</xdr:row>
      <xdr:rowOff>361950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28650" y="37690425"/>
          <a:ext cx="374332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142</xdr:row>
      <xdr:rowOff>38100</xdr:rowOff>
    </xdr:from>
    <xdr:to>
      <xdr:col>1</xdr:col>
      <xdr:colOff>3752850</xdr:colOff>
      <xdr:row>151</xdr:row>
      <xdr:rowOff>400050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47700" y="41243250"/>
          <a:ext cx="3714750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127</xdr:row>
      <xdr:rowOff>28575</xdr:rowOff>
    </xdr:from>
    <xdr:to>
      <xdr:col>1</xdr:col>
      <xdr:colOff>3067050</xdr:colOff>
      <xdr:row>128</xdr:row>
      <xdr:rowOff>981075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95400" y="34318575"/>
          <a:ext cx="2381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79</xdr:row>
      <xdr:rowOff>28575</xdr:rowOff>
    </xdr:from>
    <xdr:to>
      <xdr:col>1</xdr:col>
      <xdr:colOff>3800475</xdr:colOff>
      <xdr:row>87</xdr:row>
      <xdr:rowOff>200025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47700" y="18649950"/>
          <a:ext cx="37623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89</xdr:row>
      <xdr:rowOff>19050</xdr:rowOff>
    </xdr:from>
    <xdr:to>
      <xdr:col>1</xdr:col>
      <xdr:colOff>3762375</xdr:colOff>
      <xdr:row>97</xdr:row>
      <xdr:rowOff>200025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28650" y="20964525"/>
          <a:ext cx="37433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47</xdr:row>
      <xdr:rowOff>47625</xdr:rowOff>
    </xdr:from>
    <xdr:to>
      <xdr:col>1</xdr:col>
      <xdr:colOff>3762375</xdr:colOff>
      <xdr:row>60</xdr:row>
      <xdr:rowOff>76200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47700" y="11439525"/>
          <a:ext cx="372427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1181100</xdr:colOff>
      <xdr:row>129</xdr:row>
      <xdr:rowOff>66675</xdr:rowOff>
    </xdr:from>
    <xdr:to>
      <xdr:col>1</xdr:col>
      <xdr:colOff>2876550</xdr:colOff>
      <xdr:row>129</xdr:row>
      <xdr:rowOff>1228725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90700" y="35537775"/>
          <a:ext cx="1695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180</xdr:row>
      <xdr:rowOff>85725</xdr:rowOff>
    </xdr:from>
    <xdr:to>
      <xdr:col>1</xdr:col>
      <xdr:colOff>3400425</xdr:colOff>
      <xdr:row>184</xdr:row>
      <xdr:rowOff>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23925" y="54140100"/>
          <a:ext cx="3086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2095500</xdr:colOff>
      <xdr:row>118</xdr:row>
      <xdr:rowOff>466725</xdr:rowOff>
    </xdr:from>
    <xdr:to>
      <xdr:col>1</xdr:col>
      <xdr:colOff>3800475</xdr:colOff>
      <xdr:row>121</xdr:row>
      <xdr:rowOff>142875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705100" y="29737050"/>
          <a:ext cx="1704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0</xdr:row>
      <xdr:rowOff>352425</xdr:rowOff>
    </xdr:from>
    <xdr:to>
      <xdr:col>1</xdr:col>
      <xdr:colOff>3552825</xdr:colOff>
      <xdr:row>3</xdr:row>
      <xdr:rowOff>142875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14400" y="352425"/>
          <a:ext cx="3248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167</xdr:row>
      <xdr:rowOff>38100</xdr:rowOff>
    </xdr:from>
    <xdr:to>
      <xdr:col>1</xdr:col>
      <xdr:colOff>3762375</xdr:colOff>
      <xdr:row>178</xdr:row>
      <xdr:rowOff>209550</xdr:rowOff>
    </xdr:to>
    <xdr:pic>
      <xdr:nvPicPr>
        <xdr:cNvPr id="27" name="Picture 1024" descr="Труба алюминиевая адз1Т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47700" y="51330225"/>
          <a:ext cx="372427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155</xdr:row>
      <xdr:rowOff>142875</xdr:rowOff>
    </xdr:from>
    <xdr:to>
      <xdr:col>1</xdr:col>
      <xdr:colOff>3771900</xdr:colOff>
      <xdr:row>165</xdr:row>
      <xdr:rowOff>419100</xdr:rowOff>
    </xdr:to>
    <xdr:pic>
      <xdr:nvPicPr>
        <xdr:cNvPr id="28" name="Picture 1025" descr="Уголок алюминиевый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57225" y="46472475"/>
          <a:ext cx="372427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153</xdr:row>
      <xdr:rowOff>47625</xdr:rowOff>
    </xdr:from>
    <xdr:to>
      <xdr:col>1</xdr:col>
      <xdr:colOff>3790950</xdr:colOff>
      <xdr:row>159</xdr:row>
      <xdr:rowOff>95250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76275" y="45824775"/>
          <a:ext cx="37242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1352550</xdr:colOff>
      <xdr:row>2</xdr:row>
      <xdr:rowOff>742950</xdr:rowOff>
    </xdr:to>
    <xdr:pic>
      <xdr:nvPicPr>
        <xdr:cNvPr id="1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28700"/>
          <a:ext cx="1314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</xdr:row>
      <xdr:rowOff>28575</xdr:rowOff>
    </xdr:from>
    <xdr:to>
      <xdr:col>0</xdr:col>
      <xdr:colOff>1371600</xdr:colOff>
      <xdr:row>4</xdr:row>
      <xdr:rowOff>695325</xdr:rowOff>
    </xdr:to>
    <xdr:pic>
      <xdr:nvPicPr>
        <xdr:cNvPr id="2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476500"/>
          <a:ext cx="1352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</xdr:row>
      <xdr:rowOff>38100</xdr:rowOff>
    </xdr:from>
    <xdr:to>
      <xdr:col>0</xdr:col>
      <xdr:colOff>1371600</xdr:colOff>
      <xdr:row>3</xdr:row>
      <xdr:rowOff>685800</xdr:rowOff>
    </xdr:to>
    <xdr:pic>
      <xdr:nvPicPr>
        <xdr:cNvPr id="3" name="Picture 1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800225"/>
          <a:ext cx="1323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</xdr:row>
      <xdr:rowOff>38100</xdr:rowOff>
    </xdr:from>
    <xdr:to>
      <xdr:col>0</xdr:col>
      <xdr:colOff>1285875</xdr:colOff>
      <xdr:row>5</xdr:row>
      <xdr:rowOff>762000</xdr:rowOff>
    </xdr:to>
    <xdr:pic>
      <xdr:nvPicPr>
        <xdr:cNvPr id="4" name="Рисунок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3181350"/>
          <a:ext cx="1238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</xdr:row>
      <xdr:rowOff>28575</xdr:rowOff>
    </xdr:from>
    <xdr:to>
      <xdr:col>0</xdr:col>
      <xdr:colOff>1323975</xdr:colOff>
      <xdr:row>6</xdr:row>
      <xdr:rowOff>771525</xdr:rowOff>
    </xdr:to>
    <xdr:pic>
      <xdr:nvPicPr>
        <xdr:cNvPr id="5" name="Рисунок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3962400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</xdr:row>
      <xdr:rowOff>38100</xdr:rowOff>
    </xdr:from>
    <xdr:to>
      <xdr:col>0</xdr:col>
      <xdr:colOff>1314450</xdr:colOff>
      <xdr:row>7</xdr:row>
      <xdr:rowOff>638175</xdr:rowOff>
    </xdr:to>
    <xdr:pic>
      <xdr:nvPicPr>
        <xdr:cNvPr id="6" name="Рисунок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476250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8</xdr:row>
      <xdr:rowOff>38100</xdr:rowOff>
    </xdr:from>
    <xdr:to>
      <xdr:col>0</xdr:col>
      <xdr:colOff>1362075</xdr:colOff>
      <xdr:row>8</xdr:row>
      <xdr:rowOff>790575</xdr:rowOff>
    </xdr:to>
    <xdr:pic>
      <xdr:nvPicPr>
        <xdr:cNvPr id="7" name="Рисунок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5419725"/>
          <a:ext cx="1276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</xdr:row>
      <xdr:rowOff>47625</xdr:rowOff>
    </xdr:from>
    <xdr:to>
      <xdr:col>0</xdr:col>
      <xdr:colOff>1371600</xdr:colOff>
      <xdr:row>9</xdr:row>
      <xdr:rowOff>828675</xdr:rowOff>
    </xdr:to>
    <xdr:pic>
      <xdr:nvPicPr>
        <xdr:cNvPr id="8" name="Рисунок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6229350"/>
          <a:ext cx="1323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</xdr:row>
      <xdr:rowOff>19050</xdr:rowOff>
    </xdr:from>
    <xdr:to>
      <xdr:col>0</xdr:col>
      <xdr:colOff>1323975</xdr:colOff>
      <xdr:row>10</xdr:row>
      <xdr:rowOff>828675</xdr:rowOff>
    </xdr:to>
    <xdr:pic>
      <xdr:nvPicPr>
        <xdr:cNvPr id="9" name="Рисунок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7048500"/>
          <a:ext cx="1276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11</xdr:row>
      <xdr:rowOff>28575</xdr:rowOff>
    </xdr:from>
    <xdr:to>
      <xdr:col>0</xdr:col>
      <xdr:colOff>1362075</xdr:colOff>
      <xdr:row>11</xdr:row>
      <xdr:rowOff>733425</xdr:rowOff>
    </xdr:to>
    <xdr:pic>
      <xdr:nvPicPr>
        <xdr:cNvPr id="10" name="Рисунок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7943850"/>
          <a:ext cx="1333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12</xdr:row>
      <xdr:rowOff>47625</xdr:rowOff>
    </xdr:from>
    <xdr:to>
      <xdr:col>0</xdr:col>
      <xdr:colOff>1352550</xdr:colOff>
      <xdr:row>12</xdr:row>
      <xdr:rowOff>800100</xdr:rowOff>
    </xdr:to>
    <xdr:pic>
      <xdr:nvPicPr>
        <xdr:cNvPr id="11" name="Рисунок 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8696325"/>
          <a:ext cx="1304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13</xdr:row>
      <xdr:rowOff>28575</xdr:rowOff>
    </xdr:from>
    <xdr:to>
      <xdr:col>0</xdr:col>
      <xdr:colOff>1343025</xdr:colOff>
      <xdr:row>13</xdr:row>
      <xdr:rowOff>733425</xdr:rowOff>
    </xdr:to>
    <xdr:pic>
      <xdr:nvPicPr>
        <xdr:cNvPr id="12" name="Рисунок 3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" y="9496425"/>
          <a:ext cx="1285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14</xdr:row>
      <xdr:rowOff>38100</xdr:rowOff>
    </xdr:from>
    <xdr:to>
      <xdr:col>0</xdr:col>
      <xdr:colOff>1333500</xdr:colOff>
      <xdr:row>14</xdr:row>
      <xdr:rowOff>781050</xdr:rowOff>
    </xdr:to>
    <xdr:pic>
      <xdr:nvPicPr>
        <xdr:cNvPr id="13" name="Рисунок 4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" y="10258425"/>
          <a:ext cx="1276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15</xdr:row>
      <xdr:rowOff>28575</xdr:rowOff>
    </xdr:from>
    <xdr:to>
      <xdr:col>0</xdr:col>
      <xdr:colOff>1371600</xdr:colOff>
      <xdr:row>15</xdr:row>
      <xdr:rowOff>704850</xdr:rowOff>
    </xdr:to>
    <xdr:pic>
      <xdr:nvPicPr>
        <xdr:cNvPr id="14" name="Рисунок 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11039475"/>
          <a:ext cx="1323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16</xdr:row>
      <xdr:rowOff>38100</xdr:rowOff>
    </xdr:from>
    <xdr:to>
      <xdr:col>0</xdr:col>
      <xdr:colOff>1381125</xdr:colOff>
      <xdr:row>16</xdr:row>
      <xdr:rowOff>990600</xdr:rowOff>
    </xdr:to>
    <xdr:pic>
      <xdr:nvPicPr>
        <xdr:cNvPr id="15" name="Рисунок 4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11753850"/>
          <a:ext cx="1314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57150</xdr:rowOff>
    </xdr:from>
    <xdr:to>
      <xdr:col>0</xdr:col>
      <xdr:colOff>1343025</xdr:colOff>
      <xdr:row>17</xdr:row>
      <xdr:rowOff>819150</xdr:rowOff>
    </xdr:to>
    <xdr:pic>
      <xdr:nvPicPr>
        <xdr:cNvPr id="16" name="Рисунок 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2763500"/>
          <a:ext cx="1343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18</xdr:row>
      <xdr:rowOff>28575</xdr:rowOff>
    </xdr:from>
    <xdr:to>
      <xdr:col>0</xdr:col>
      <xdr:colOff>1362075</xdr:colOff>
      <xdr:row>18</xdr:row>
      <xdr:rowOff>933450</xdr:rowOff>
    </xdr:to>
    <xdr:pic>
      <xdr:nvPicPr>
        <xdr:cNvPr id="17" name="Рисунок 4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13563600"/>
          <a:ext cx="1295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19</xdr:row>
      <xdr:rowOff>28575</xdr:rowOff>
    </xdr:from>
    <xdr:to>
      <xdr:col>0</xdr:col>
      <xdr:colOff>1381125</xdr:colOff>
      <xdr:row>19</xdr:row>
      <xdr:rowOff>819150</xdr:rowOff>
    </xdr:to>
    <xdr:pic>
      <xdr:nvPicPr>
        <xdr:cNvPr id="18" name="Рисунок 4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" y="1451610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</xdr:row>
      <xdr:rowOff>57150</xdr:rowOff>
    </xdr:from>
    <xdr:to>
      <xdr:col>0</xdr:col>
      <xdr:colOff>1362075</xdr:colOff>
      <xdr:row>20</xdr:row>
      <xdr:rowOff>857250</xdr:rowOff>
    </xdr:to>
    <xdr:pic>
      <xdr:nvPicPr>
        <xdr:cNvPr id="19" name="Рисунок 4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15382875"/>
          <a:ext cx="1314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21</xdr:row>
      <xdr:rowOff>57150</xdr:rowOff>
    </xdr:from>
    <xdr:to>
      <xdr:col>0</xdr:col>
      <xdr:colOff>1362075</xdr:colOff>
      <xdr:row>21</xdr:row>
      <xdr:rowOff>685800</xdr:rowOff>
    </xdr:to>
    <xdr:pic>
      <xdr:nvPicPr>
        <xdr:cNvPr id="20" name="Рисунок 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16316325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22</xdr:row>
      <xdr:rowOff>47625</xdr:rowOff>
    </xdr:from>
    <xdr:to>
      <xdr:col>0</xdr:col>
      <xdr:colOff>1352550</xdr:colOff>
      <xdr:row>22</xdr:row>
      <xdr:rowOff>904875</xdr:rowOff>
    </xdr:to>
    <xdr:pic>
      <xdr:nvPicPr>
        <xdr:cNvPr id="21" name="Рисунок 4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6200" y="169926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23</xdr:row>
      <xdr:rowOff>38100</xdr:rowOff>
    </xdr:from>
    <xdr:to>
      <xdr:col>0</xdr:col>
      <xdr:colOff>1352550</xdr:colOff>
      <xdr:row>23</xdr:row>
      <xdr:rowOff>752475</xdr:rowOff>
    </xdr:to>
    <xdr:pic>
      <xdr:nvPicPr>
        <xdr:cNvPr id="22" name="Рисунок 4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150" y="17935575"/>
          <a:ext cx="1295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</xdr:row>
      <xdr:rowOff>38100</xdr:rowOff>
    </xdr:from>
    <xdr:to>
      <xdr:col>9</xdr:col>
      <xdr:colOff>1371600</xdr:colOff>
      <xdr:row>1</xdr:row>
      <xdr:rowOff>781050</xdr:rowOff>
    </xdr:to>
    <xdr:pic>
      <xdr:nvPicPr>
        <xdr:cNvPr id="23" name="Рисунок 5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610225" y="247650"/>
          <a:ext cx="1314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2</xdr:row>
      <xdr:rowOff>38100</xdr:rowOff>
    </xdr:from>
    <xdr:to>
      <xdr:col>9</xdr:col>
      <xdr:colOff>1409700</xdr:colOff>
      <xdr:row>2</xdr:row>
      <xdr:rowOff>771525</xdr:rowOff>
    </xdr:to>
    <xdr:pic>
      <xdr:nvPicPr>
        <xdr:cNvPr id="24" name="Рисунок 5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629275" y="1028700"/>
          <a:ext cx="1333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3</xdr:row>
      <xdr:rowOff>19050</xdr:rowOff>
    </xdr:from>
    <xdr:to>
      <xdr:col>9</xdr:col>
      <xdr:colOff>1457325</xdr:colOff>
      <xdr:row>3</xdr:row>
      <xdr:rowOff>666750</xdr:rowOff>
    </xdr:to>
    <xdr:pic>
      <xdr:nvPicPr>
        <xdr:cNvPr id="25" name="Рисунок 5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638800" y="1781175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47625</xdr:rowOff>
    </xdr:from>
    <xdr:to>
      <xdr:col>9</xdr:col>
      <xdr:colOff>1466850</xdr:colOff>
      <xdr:row>4</xdr:row>
      <xdr:rowOff>676275</xdr:rowOff>
    </xdr:to>
    <xdr:pic>
      <xdr:nvPicPr>
        <xdr:cNvPr id="26" name="Рисунок 5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591175" y="2495550"/>
          <a:ext cx="1428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5</xdr:row>
      <xdr:rowOff>38100</xdr:rowOff>
    </xdr:from>
    <xdr:to>
      <xdr:col>9</xdr:col>
      <xdr:colOff>1524000</xdr:colOff>
      <xdr:row>5</xdr:row>
      <xdr:rowOff>752475</xdr:rowOff>
    </xdr:to>
    <xdr:pic>
      <xdr:nvPicPr>
        <xdr:cNvPr id="27" name="Рисунок 5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619750" y="3181350"/>
          <a:ext cx="1457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6</xdr:row>
      <xdr:rowOff>38100</xdr:rowOff>
    </xdr:from>
    <xdr:to>
      <xdr:col>9</xdr:col>
      <xdr:colOff>1495425</xdr:colOff>
      <xdr:row>6</xdr:row>
      <xdr:rowOff>771525</xdr:rowOff>
    </xdr:to>
    <xdr:pic>
      <xdr:nvPicPr>
        <xdr:cNvPr id="28" name="Рисунок 5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600700" y="3971925"/>
          <a:ext cx="1447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7</xdr:row>
      <xdr:rowOff>47625</xdr:rowOff>
    </xdr:from>
    <xdr:to>
      <xdr:col>9</xdr:col>
      <xdr:colOff>1447800</xdr:colOff>
      <xdr:row>7</xdr:row>
      <xdr:rowOff>600075</xdr:rowOff>
    </xdr:to>
    <xdr:pic>
      <xdr:nvPicPr>
        <xdr:cNvPr id="29" name="Рисунок 5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629275" y="4772025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8</xdr:row>
      <xdr:rowOff>38100</xdr:rowOff>
    </xdr:from>
    <xdr:to>
      <xdr:col>9</xdr:col>
      <xdr:colOff>1495425</xdr:colOff>
      <xdr:row>8</xdr:row>
      <xdr:rowOff>742950</xdr:rowOff>
    </xdr:to>
    <xdr:pic>
      <xdr:nvPicPr>
        <xdr:cNvPr id="30" name="Рисунок 5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619750" y="54197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9</xdr:row>
      <xdr:rowOff>19050</xdr:rowOff>
    </xdr:from>
    <xdr:to>
      <xdr:col>9</xdr:col>
      <xdr:colOff>1504950</xdr:colOff>
      <xdr:row>9</xdr:row>
      <xdr:rowOff>819150</xdr:rowOff>
    </xdr:to>
    <xdr:pic>
      <xdr:nvPicPr>
        <xdr:cNvPr id="31" name="Рисунок 5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610225" y="6200775"/>
          <a:ext cx="1447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11</xdr:row>
      <xdr:rowOff>28575</xdr:rowOff>
    </xdr:from>
    <xdr:to>
      <xdr:col>9</xdr:col>
      <xdr:colOff>1504950</xdr:colOff>
      <xdr:row>11</xdr:row>
      <xdr:rowOff>733425</xdr:rowOff>
    </xdr:to>
    <xdr:pic>
      <xdr:nvPicPr>
        <xdr:cNvPr id="32" name="Рисунок 5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581650" y="7943850"/>
          <a:ext cx="1476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12</xdr:row>
      <xdr:rowOff>38100</xdr:rowOff>
    </xdr:from>
    <xdr:to>
      <xdr:col>9</xdr:col>
      <xdr:colOff>1495425</xdr:colOff>
      <xdr:row>12</xdr:row>
      <xdr:rowOff>809625</xdr:rowOff>
    </xdr:to>
    <xdr:pic>
      <xdr:nvPicPr>
        <xdr:cNvPr id="33" name="Рисунок 6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600700" y="8686800"/>
          <a:ext cx="1447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13</xdr:row>
      <xdr:rowOff>38100</xdr:rowOff>
    </xdr:from>
    <xdr:to>
      <xdr:col>9</xdr:col>
      <xdr:colOff>1504950</xdr:colOff>
      <xdr:row>13</xdr:row>
      <xdr:rowOff>742950</xdr:rowOff>
    </xdr:to>
    <xdr:pic>
      <xdr:nvPicPr>
        <xdr:cNvPr id="34" name="Рисунок 6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591175" y="9505950"/>
          <a:ext cx="1466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14</xdr:row>
      <xdr:rowOff>38100</xdr:rowOff>
    </xdr:from>
    <xdr:to>
      <xdr:col>9</xdr:col>
      <xdr:colOff>1476375</xdr:colOff>
      <xdr:row>14</xdr:row>
      <xdr:rowOff>790575</xdr:rowOff>
    </xdr:to>
    <xdr:pic>
      <xdr:nvPicPr>
        <xdr:cNvPr id="35" name="Рисунок 6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600700" y="10258425"/>
          <a:ext cx="1428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15</xdr:row>
      <xdr:rowOff>9525</xdr:rowOff>
    </xdr:from>
    <xdr:to>
      <xdr:col>9</xdr:col>
      <xdr:colOff>1485900</xdr:colOff>
      <xdr:row>15</xdr:row>
      <xdr:rowOff>704850</xdr:rowOff>
    </xdr:to>
    <xdr:pic>
      <xdr:nvPicPr>
        <xdr:cNvPr id="36" name="Рисунок 6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591175" y="11020425"/>
          <a:ext cx="1447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16</xdr:row>
      <xdr:rowOff>9525</xdr:rowOff>
    </xdr:from>
    <xdr:to>
      <xdr:col>9</xdr:col>
      <xdr:colOff>1495425</xdr:colOff>
      <xdr:row>16</xdr:row>
      <xdr:rowOff>952500</xdr:rowOff>
    </xdr:to>
    <xdr:pic>
      <xdr:nvPicPr>
        <xdr:cNvPr id="37" name="Рисунок 6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591175" y="11725275"/>
          <a:ext cx="1457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17</xdr:row>
      <xdr:rowOff>38100</xdr:rowOff>
    </xdr:from>
    <xdr:to>
      <xdr:col>9</xdr:col>
      <xdr:colOff>1495425</xdr:colOff>
      <xdr:row>17</xdr:row>
      <xdr:rowOff>819150</xdr:rowOff>
    </xdr:to>
    <xdr:pic>
      <xdr:nvPicPr>
        <xdr:cNvPr id="38" name="Рисунок 6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591175" y="12744450"/>
          <a:ext cx="1457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18</xdr:row>
      <xdr:rowOff>47625</xdr:rowOff>
    </xdr:from>
    <xdr:to>
      <xdr:col>9</xdr:col>
      <xdr:colOff>1495425</xdr:colOff>
      <xdr:row>18</xdr:row>
      <xdr:rowOff>933450</xdr:rowOff>
    </xdr:to>
    <xdr:pic>
      <xdr:nvPicPr>
        <xdr:cNvPr id="39" name="Рисунок 6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581650" y="13582650"/>
          <a:ext cx="1466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19</xdr:row>
      <xdr:rowOff>28575</xdr:rowOff>
    </xdr:from>
    <xdr:to>
      <xdr:col>9</xdr:col>
      <xdr:colOff>1495425</xdr:colOff>
      <xdr:row>19</xdr:row>
      <xdr:rowOff>838200</xdr:rowOff>
    </xdr:to>
    <xdr:pic>
      <xdr:nvPicPr>
        <xdr:cNvPr id="40" name="Рисунок 6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591175" y="14516100"/>
          <a:ext cx="1457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20</xdr:row>
      <xdr:rowOff>38100</xdr:rowOff>
    </xdr:from>
    <xdr:to>
      <xdr:col>9</xdr:col>
      <xdr:colOff>1504950</xdr:colOff>
      <xdr:row>20</xdr:row>
      <xdr:rowOff>847725</xdr:rowOff>
    </xdr:to>
    <xdr:pic>
      <xdr:nvPicPr>
        <xdr:cNvPr id="41" name="Рисунок 6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572125" y="153638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21</xdr:row>
      <xdr:rowOff>38100</xdr:rowOff>
    </xdr:from>
    <xdr:to>
      <xdr:col>9</xdr:col>
      <xdr:colOff>1495425</xdr:colOff>
      <xdr:row>21</xdr:row>
      <xdr:rowOff>619125</xdr:rowOff>
    </xdr:to>
    <xdr:pic>
      <xdr:nvPicPr>
        <xdr:cNvPr id="42" name="Рисунок 6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600700" y="16297275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10</xdr:row>
      <xdr:rowOff>9525</xdr:rowOff>
    </xdr:from>
    <xdr:to>
      <xdr:col>9</xdr:col>
      <xdr:colOff>1524000</xdr:colOff>
      <xdr:row>10</xdr:row>
      <xdr:rowOff>857250</xdr:rowOff>
    </xdr:to>
    <xdr:pic>
      <xdr:nvPicPr>
        <xdr:cNvPr id="43" name="Рисунок 6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581650" y="7038975"/>
          <a:ext cx="1495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22</xdr:row>
      <xdr:rowOff>76200</xdr:rowOff>
    </xdr:from>
    <xdr:to>
      <xdr:col>9</xdr:col>
      <xdr:colOff>1504950</xdr:colOff>
      <xdr:row>23</xdr:row>
      <xdr:rowOff>676275</xdr:rowOff>
    </xdr:to>
    <xdr:pic>
      <xdr:nvPicPr>
        <xdr:cNvPr id="44" name="Рисунок 4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19750" y="17021175"/>
          <a:ext cx="14382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1</xdr:row>
      <xdr:rowOff>47625</xdr:rowOff>
    </xdr:from>
    <xdr:to>
      <xdr:col>0</xdr:col>
      <xdr:colOff>1362075</xdr:colOff>
      <xdr:row>2</xdr:row>
      <xdr:rowOff>0</xdr:rowOff>
    </xdr:to>
    <xdr:pic>
      <xdr:nvPicPr>
        <xdr:cNvPr id="45" name="Picture 18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8100" y="257175"/>
          <a:ext cx="1323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84"/>
  <sheetViews>
    <sheetView tabSelected="1" zoomScale="85" zoomScaleNormal="85" zoomScalePageLayoutView="85" workbookViewId="0" topLeftCell="A128">
      <selection activeCell="H147" sqref="H147"/>
    </sheetView>
  </sheetViews>
  <sheetFormatPr defaultColWidth="9.140625" defaultRowHeight="15" customHeight="1"/>
  <cols>
    <col min="2" max="2" width="57.00390625" style="0" customWidth="1"/>
    <col min="3" max="3" width="4.140625" style="0" customWidth="1"/>
    <col min="4" max="4" width="48.8515625" style="0" customWidth="1"/>
    <col min="5" max="5" width="8.28125" style="0" customWidth="1"/>
    <col min="6" max="6" width="18.140625" style="0" customWidth="1"/>
    <col min="8" max="8" width="13.8515625" style="0" customWidth="1"/>
  </cols>
  <sheetData>
    <row r="1" spans="4:5" ht="40.5" customHeight="1">
      <c r="D1" s="5" t="s">
        <v>0</v>
      </c>
      <c r="E1" s="35" t="s">
        <v>1</v>
      </c>
    </row>
    <row r="2" spans="4:5" ht="27" customHeight="1">
      <c r="D2" s="6" t="s">
        <v>2</v>
      </c>
      <c r="E2" s="5" t="s">
        <v>3</v>
      </c>
    </row>
    <row r="3" spans="4:5" ht="26.25" customHeight="1">
      <c r="D3" s="7" t="s">
        <v>4</v>
      </c>
      <c r="E3" s="5" t="s">
        <v>5</v>
      </c>
    </row>
    <row r="4" ht="26.25" customHeight="1">
      <c r="D4" s="7" t="s">
        <v>6</v>
      </c>
    </row>
    <row r="5" ht="23.25" customHeight="1">
      <c r="B5" s="106" t="s">
        <v>218</v>
      </c>
    </row>
    <row r="6" spans="2:4" ht="7.5" customHeight="1" thickBot="1">
      <c r="B6" s="103"/>
      <c r="D6" s="1"/>
    </row>
    <row r="7" spans="2:8" ht="27" customHeight="1">
      <c r="B7" s="107" t="s">
        <v>7</v>
      </c>
      <c r="C7" s="108"/>
      <c r="D7" s="108"/>
      <c r="E7" s="108"/>
      <c r="F7" s="108"/>
      <c r="G7" s="108"/>
      <c r="H7" s="109"/>
    </row>
    <row r="8" spans="2:8" ht="15" customHeight="1">
      <c r="B8" s="16"/>
      <c r="C8" s="17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 t="s">
        <v>13</v>
      </c>
    </row>
    <row r="9" spans="2:8" ht="17.25" customHeight="1">
      <c r="B9" s="16"/>
      <c r="C9" s="36">
        <v>1</v>
      </c>
      <c r="D9" s="37" t="s">
        <v>142</v>
      </c>
      <c r="E9" s="38">
        <v>0.22</v>
      </c>
      <c r="F9" s="38">
        <f>ROUNDUP((1000/E9)*H9,0)</f>
        <v>340910</v>
      </c>
      <c r="G9" s="38">
        <v>1</v>
      </c>
      <c r="H9" s="39">
        <v>75</v>
      </c>
    </row>
    <row r="10" spans="2:8" ht="17.25" customHeight="1">
      <c r="B10" s="16"/>
      <c r="C10" s="36">
        <v>2</v>
      </c>
      <c r="D10" s="37" t="s">
        <v>14</v>
      </c>
      <c r="E10" s="38">
        <v>0.43</v>
      </c>
      <c r="F10" s="38">
        <f aca="true" t="shared" si="0" ref="F10:F17">ROUNDUP((1000/E10)*H10,0)</f>
        <v>206977</v>
      </c>
      <c r="G10" s="38">
        <v>1</v>
      </c>
      <c r="H10" s="39">
        <v>89</v>
      </c>
    </row>
    <row r="11" spans="2:8" ht="17.25" customHeight="1">
      <c r="B11" s="16"/>
      <c r="C11" s="36">
        <v>3</v>
      </c>
      <c r="D11" s="37" t="s">
        <v>15</v>
      </c>
      <c r="E11" s="40">
        <v>0.43</v>
      </c>
      <c r="F11" s="38">
        <f t="shared" si="0"/>
        <v>216280</v>
      </c>
      <c r="G11" s="38">
        <v>1</v>
      </c>
      <c r="H11" s="39">
        <v>93</v>
      </c>
    </row>
    <row r="12" spans="2:8" ht="17.25" customHeight="1">
      <c r="B12" s="16"/>
      <c r="C12" s="36">
        <v>4</v>
      </c>
      <c r="D12" s="37" t="s">
        <v>16</v>
      </c>
      <c r="E12" s="38">
        <v>0.65</v>
      </c>
      <c r="F12" s="38">
        <f t="shared" si="0"/>
        <v>196924</v>
      </c>
      <c r="G12" s="38">
        <v>1</v>
      </c>
      <c r="H12" s="39">
        <v>128</v>
      </c>
    </row>
    <row r="13" spans="2:8" ht="17.25" customHeight="1">
      <c r="B13" s="16"/>
      <c r="C13" s="36">
        <v>5</v>
      </c>
      <c r="D13" s="37" t="s">
        <v>17</v>
      </c>
      <c r="E13" s="38">
        <v>0.93</v>
      </c>
      <c r="F13" s="38">
        <f t="shared" si="0"/>
        <v>196775</v>
      </c>
      <c r="G13" s="38">
        <v>1</v>
      </c>
      <c r="H13" s="39">
        <v>183</v>
      </c>
    </row>
    <row r="14" spans="2:8" ht="17.25" customHeight="1">
      <c r="B14" s="16"/>
      <c r="C14" s="36">
        <v>6</v>
      </c>
      <c r="D14" s="37" t="s">
        <v>18</v>
      </c>
      <c r="E14" s="38">
        <v>1.25</v>
      </c>
      <c r="F14" s="38">
        <f t="shared" si="0"/>
        <v>172800</v>
      </c>
      <c r="G14" s="38">
        <v>1</v>
      </c>
      <c r="H14" s="39">
        <v>216</v>
      </c>
    </row>
    <row r="15" spans="2:8" ht="17.25" customHeight="1">
      <c r="B15" s="16"/>
      <c r="C15" s="36">
        <v>7</v>
      </c>
      <c r="D15" s="37" t="s">
        <v>19</v>
      </c>
      <c r="E15" s="38">
        <v>1.63</v>
      </c>
      <c r="F15" s="38">
        <f t="shared" si="0"/>
        <v>196933</v>
      </c>
      <c r="G15" s="38">
        <v>1</v>
      </c>
      <c r="H15" s="39">
        <v>321</v>
      </c>
    </row>
    <row r="16" spans="2:8" ht="17.25" customHeight="1">
      <c r="B16" s="16"/>
      <c r="C16" s="36">
        <v>8</v>
      </c>
      <c r="D16" s="37" t="s">
        <v>20</v>
      </c>
      <c r="E16" s="38">
        <v>2.1</v>
      </c>
      <c r="F16" s="38">
        <f t="shared" si="0"/>
        <v>196667</v>
      </c>
      <c r="G16" s="38">
        <v>1</v>
      </c>
      <c r="H16" s="39">
        <v>413</v>
      </c>
    </row>
    <row r="17" spans="2:8" ht="18" customHeight="1">
      <c r="B17" s="15"/>
      <c r="C17" s="41">
        <v>9</v>
      </c>
      <c r="D17" s="42" t="s">
        <v>21</v>
      </c>
      <c r="E17" s="43">
        <v>2.55</v>
      </c>
      <c r="F17" s="43">
        <f t="shared" si="0"/>
        <v>208236</v>
      </c>
      <c r="G17" s="43">
        <v>1</v>
      </c>
      <c r="H17" s="44">
        <v>531</v>
      </c>
    </row>
    <row r="18" spans="2:8" ht="25.5" customHeight="1">
      <c r="B18" s="107" t="s">
        <v>22</v>
      </c>
      <c r="C18" s="108"/>
      <c r="D18" s="108"/>
      <c r="E18" s="108"/>
      <c r="F18" s="108"/>
      <c r="G18" s="108"/>
      <c r="H18" s="109"/>
    </row>
    <row r="19" spans="2:8" ht="15" customHeight="1">
      <c r="B19" s="110"/>
      <c r="C19" s="18" t="s">
        <v>8</v>
      </c>
      <c r="D19" s="18" t="s">
        <v>9</v>
      </c>
      <c r="E19" s="18" t="s">
        <v>23</v>
      </c>
      <c r="F19" s="18" t="s">
        <v>11</v>
      </c>
      <c r="G19" s="18" t="s">
        <v>24</v>
      </c>
      <c r="H19" s="19" t="s">
        <v>25</v>
      </c>
    </row>
    <row r="20" spans="2:8" ht="17.25" customHeight="1">
      <c r="B20" s="111"/>
      <c r="C20" s="36">
        <v>1</v>
      </c>
      <c r="D20" s="45" t="s">
        <v>26</v>
      </c>
      <c r="E20" s="45">
        <v>12.9</v>
      </c>
      <c r="F20" s="45">
        <f aca="true" t="shared" si="1" ref="F20:F25">ROUNDUP((1000/E20)*H20,0)</f>
        <v>131783</v>
      </c>
      <c r="G20" s="45">
        <v>1</v>
      </c>
      <c r="H20" s="46">
        <v>1700</v>
      </c>
    </row>
    <row r="21" spans="2:8" ht="17.25" customHeight="1">
      <c r="B21" s="111"/>
      <c r="C21" s="36">
        <v>2</v>
      </c>
      <c r="D21" s="45" t="s">
        <v>27</v>
      </c>
      <c r="E21" s="45">
        <v>18</v>
      </c>
      <c r="F21" s="45">
        <f t="shared" si="1"/>
        <v>130000</v>
      </c>
      <c r="G21" s="45">
        <v>1</v>
      </c>
      <c r="H21" s="46">
        <v>2340</v>
      </c>
    </row>
    <row r="22" spans="2:8" ht="17.25" customHeight="1">
      <c r="B22" s="111"/>
      <c r="C22" s="36">
        <v>4</v>
      </c>
      <c r="D22" s="45" t="s">
        <v>28</v>
      </c>
      <c r="E22" s="45">
        <v>25.9</v>
      </c>
      <c r="F22" s="45">
        <f t="shared" si="1"/>
        <v>135136</v>
      </c>
      <c r="G22" s="45">
        <v>1</v>
      </c>
      <c r="H22" s="46">
        <v>3500</v>
      </c>
    </row>
    <row r="23" spans="2:8" ht="17.25" customHeight="1">
      <c r="B23" s="111"/>
      <c r="C23" s="36">
        <v>5</v>
      </c>
      <c r="D23" s="45" t="s">
        <v>29</v>
      </c>
      <c r="E23" s="45">
        <v>37</v>
      </c>
      <c r="F23" s="45">
        <f t="shared" si="1"/>
        <v>129730</v>
      </c>
      <c r="G23" s="45">
        <v>1</v>
      </c>
      <c r="H23" s="46">
        <v>4800</v>
      </c>
    </row>
    <row r="24" spans="2:8" ht="17.25" customHeight="1">
      <c r="B24" s="111"/>
      <c r="C24" s="36">
        <v>6</v>
      </c>
      <c r="D24" s="45" t="s">
        <v>30</v>
      </c>
      <c r="E24" s="45">
        <v>51.5</v>
      </c>
      <c r="F24" s="45">
        <f t="shared" si="1"/>
        <v>126214</v>
      </c>
      <c r="G24" s="45">
        <v>1</v>
      </c>
      <c r="H24" s="46">
        <v>6500</v>
      </c>
    </row>
    <row r="25" spans="2:8" ht="18" customHeight="1">
      <c r="B25" s="112"/>
      <c r="C25" s="41">
        <v>7</v>
      </c>
      <c r="D25" s="47" t="s">
        <v>31</v>
      </c>
      <c r="E25" s="47">
        <v>77.25</v>
      </c>
      <c r="F25" s="47">
        <f t="shared" si="1"/>
        <v>129450</v>
      </c>
      <c r="G25" s="47">
        <v>1</v>
      </c>
      <c r="H25" s="48">
        <v>10000</v>
      </c>
    </row>
    <row r="26" spans="2:8" ht="32.25" customHeight="1">
      <c r="B26" s="121" t="s">
        <v>32</v>
      </c>
      <c r="C26" s="108"/>
      <c r="D26" s="108"/>
      <c r="E26" s="108"/>
      <c r="F26" s="108"/>
      <c r="G26" s="108"/>
      <c r="H26" s="109"/>
    </row>
    <row r="27" spans="2:8" ht="15" customHeight="1">
      <c r="B27" s="14"/>
      <c r="C27" s="17" t="s">
        <v>8</v>
      </c>
      <c r="D27" s="18" t="s">
        <v>9</v>
      </c>
      <c r="E27" s="18" t="s">
        <v>10</v>
      </c>
      <c r="F27" s="18" t="s">
        <v>11</v>
      </c>
      <c r="G27" s="18" t="s">
        <v>12</v>
      </c>
      <c r="H27" s="19" t="s">
        <v>13</v>
      </c>
    </row>
    <row r="28" spans="2:8" ht="17.25" customHeight="1">
      <c r="B28" s="16"/>
      <c r="C28" s="36">
        <v>1</v>
      </c>
      <c r="D28" s="45" t="s">
        <v>33</v>
      </c>
      <c r="E28" s="45">
        <v>0.61</v>
      </c>
      <c r="F28" s="45"/>
      <c r="G28" s="45">
        <v>1</v>
      </c>
      <c r="H28" s="46" t="s">
        <v>144</v>
      </c>
    </row>
    <row r="29" spans="2:8" ht="17.25" customHeight="1">
      <c r="B29" s="16"/>
      <c r="C29" s="36">
        <v>2</v>
      </c>
      <c r="D29" s="45" t="s">
        <v>217</v>
      </c>
      <c r="E29" s="45">
        <v>0.91</v>
      </c>
      <c r="F29" s="45">
        <f>ROUNDUP((1000/E29)*H29,0)</f>
        <v>263737</v>
      </c>
      <c r="G29" s="45">
        <v>1</v>
      </c>
      <c r="H29" s="46">
        <v>240</v>
      </c>
    </row>
    <row r="30" spans="2:8" ht="17.25" customHeight="1">
      <c r="B30" s="16"/>
      <c r="C30" s="36">
        <v>3</v>
      </c>
      <c r="D30" s="45" t="s">
        <v>34</v>
      </c>
      <c r="E30" s="45">
        <v>1.08</v>
      </c>
      <c r="F30" s="45">
        <f>ROUNDUP((1000/E30)*H30,0)</f>
        <v>250000</v>
      </c>
      <c r="G30" s="45">
        <v>1</v>
      </c>
      <c r="H30" s="46">
        <v>270</v>
      </c>
    </row>
    <row r="31" spans="2:8" ht="17.25" customHeight="1">
      <c r="B31" s="16"/>
      <c r="C31" s="36">
        <v>4</v>
      </c>
      <c r="D31" s="45" t="s">
        <v>35</v>
      </c>
      <c r="E31" s="45">
        <v>1.17</v>
      </c>
      <c r="F31" s="45">
        <f>ROUNDUP((1000/E31)*H31,0)</f>
        <v>235043</v>
      </c>
      <c r="G31" s="45">
        <v>1</v>
      </c>
      <c r="H31" s="46">
        <v>275</v>
      </c>
    </row>
    <row r="32" spans="2:8" ht="17.25" customHeight="1">
      <c r="B32" s="16"/>
      <c r="C32" s="36">
        <v>5</v>
      </c>
      <c r="D32" s="45" t="s">
        <v>36</v>
      </c>
      <c r="E32" s="45">
        <v>1.45</v>
      </c>
      <c r="F32" s="45"/>
      <c r="G32" s="45">
        <v>1</v>
      </c>
      <c r="H32" s="46" t="s">
        <v>144</v>
      </c>
    </row>
    <row r="33" spans="2:8" ht="17.25" customHeight="1">
      <c r="B33" s="16"/>
      <c r="C33" s="36">
        <v>6</v>
      </c>
      <c r="D33" s="45" t="s">
        <v>37</v>
      </c>
      <c r="E33" s="45">
        <v>1.7</v>
      </c>
      <c r="F33" s="45"/>
      <c r="G33" s="45">
        <v>1</v>
      </c>
      <c r="H33" s="46" t="s">
        <v>144</v>
      </c>
    </row>
    <row r="34" spans="2:8" ht="17.25" customHeight="1">
      <c r="B34" s="16"/>
      <c r="C34" s="36">
        <v>7</v>
      </c>
      <c r="D34" s="45" t="s">
        <v>38</v>
      </c>
      <c r="E34" s="45">
        <v>1.38</v>
      </c>
      <c r="F34" s="45"/>
      <c r="G34" s="45">
        <v>1</v>
      </c>
      <c r="H34" s="46" t="s">
        <v>144</v>
      </c>
    </row>
    <row r="35" spans="2:8" ht="17.25" customHeight="1">
      <c r="B35" s="16"/>
      <c r="C35" s="36">
        <v>8</v>
      </c>
      <c r="D35" s="45" t="s">
        <v>39</v>
      </c>
      <c r="E35" s="45">
        <v>1.4</v>
      </c>
      <c r="F35" s="45">
        <f>ROUNDUP((1000/E35)*H35,0)</f>
        <v>232143</v>
      </c>
      <c r="G35" s="45">
        <v>1</v>
      </c>
      <c r="H35" s="46">
        <v>325</v>
      </c>
    </row>
    <row r="36" spans="2:8" ht="17.25" customHeight="1">
      <c r="B36" s="16"/>
      <c r="C36" s="36">
        <v>9</v>
      </c>
      <c r="D36" s="45" t="s">
        <v>40</v>
      </c>
      <c r="E36" s="45">
        <v>1.75</v>
      </c>
      <c r="F36" s="45">
        <f>ROUNDUP((1000/E36)*H36,0)</f>
        <v>205715</v>
      </c>
      <c r="G36" s="45">
        <v>1</v>
      </c>
      <c r="H36" s="46">
        <v>360</v>
      </c>
    </row>
    <row r="37" spans="2:8" ht="17.25" customHeight="1">
      <c r="B37" s="16"/>
      <c r="C37" s="36">
        <v>10</v>
      </c>
      <c r="D37" s="45" t="s">
        <v>41</v>
      </c>
      <c r="E37" s="45">
        <v>1.56</v>
      </c>
      <c r="F37" s="45"/>
      <c r="G37" s="45">
        <v>1</v>
      </c>
      <c r="H37" s="46" t="s">
        <v>144</v>
      </c>
    </row>
    <row r="38" spans="2:8" ht="17.25" customHeight="1">
      <c r="B38" s="16"/>
      <c r="C38" s="36">
        <v>11</v>
      </c>
      <c r="D38" s="45" t="s">
        <v>42</v>
      </c>
      <c r="E38" s="45">
        <v>1.97</v>
      </c>
      <c r="F38" s="45"/>
      <c r="G38" s="45">
        <v>1</v>
      </c>
      <c r="H38" s="46" t="s">
        <v>144</v>
      </c>
    </row>
    <row r="39" spans="2:8" ht="17.25" customHeight="1">
      <c r="B39" s="16"/>
      <c r="C39" s="36">
        <v>12</v>
      </c>
      <c r="D39" s="45" t="s">
        <v>43</v>
      </c>
      <c r="E39" s="45">
        <v>1.78</v>
      </c>
      <c r="F39" s="45"/>
      <c r="G39" s="45">
        <v>1</v>
      </c>
      <c r="H39" s="46" t="s">
        <v>144</v>
      </c>
    </row>
    <row r="40" spans="2:8" ht="17.25" customHeight="1">
      <c r="B40" s="16"/>
      <c r="C40" s="36">
        <v>13</v>
      </c>
      <c r="D40" s="45" t="s">
        <v>44</v>
      </c>
      <c r="E40" s="45">
        <v>2.52</v>
      </c>
      <c r="F40" s="45">
        <f>ROUNDUP((1000/E40)*H40,0)</f>
        <v>190477</v>
      </c>
      <c r="G40" s="45">
        <v>1</v>
      </c>
      <c r="H40" s="46">
        <v>480</v>
      </c>
    </row>
    <row r="41" spans="2:8" ht="17.25" customHeight="1">
      <c r="B41" s="16"/>
      <c r="C41" s="36">
        <v>14</v>
      </c>
      <c r="D41" s="45" t="s">
        <v>45</v>
      </c>
      <c r="E41" s="45">
        <v>3.57</v>
      </c>
      <c r="F41" s="45"/>
      <c r="G41" s="45">
        <v>1</v>
      </c>
      <c r="H41" s="46" t="s">
        <v>144</v>
      </c>
    </row>
    <row r="42" spans="2:8" ht="17.25" customHeight="1">
      <c r="B42" s="16"/>
      <c r="C42" s="36">
        <v>15</v>
      </c>
      <c r="D42" s="45" t="s">
        <v>46</v>
      </c>
      <c r="E42" s="45">
        <v>3.12</v>
      </c>
      <c r="F42" s="45"/>
      <c r="G42" s="45">
        <v>1</v>
      </c>
      <c r="H42" s="46" t="s">
        <v>144</v>
      </c>
    </row>
    <row r="43" spans="2:8" ht="17.25" customHeight="1">
      <c r="B43" s="16"/>
      <c r="C43" s="36">
        <v>16</v>
      </c>
      <c r="D43" s="45" t="s">
        <v>47</v>
      </c>
      <c r="E43" s="45">
        <v>4.5</v>
      </c>
      <c r="F43" s="45"/>
      <c r="G43" s="45">
        <v>1</v>
      </c>
      <c r="H43" s="46" t="s">
        <v>144</v>
      </c>
    </row>
    <row r="44" spans="2:8" ht="17.25" customHeight="1">
      <c r="B44" s="16"/>
      <c r="C44" s="36">
        <v>17</v>
      </c>
      <c r="D44" s="45" t="s">
        <v>48</v>
      </c>
      <c r="E44" s="45">
        <v>3.14</v>
      </c>
      <c r="F44" s="45">
        <f>ROUNDUP((1000/E44)*H44,0)</f>
        <v>207007</v>
      </c>
      <c r="G44" s="45">
        <v>1</v>
      </c>
      <c r="H44" s="46">
        <v>650</v>
      </c>
    </row>
    <row r="45" spans="2:8" ht="17.25" customHeight="1">
      <c r="B45" s="16"/>
      <c r="C45" s="36">
        <v>18</v>
      </c>
      <c r="D45" s="45" t="s">
        <v>49</v>
      </c>
      <c r="E45" s="45">
        <v>4.42</v>
      </c>
      <c r="F45" s="45"/>
      <c r="G45" s="45">
        <v>1</v>
      </c>
      <c r="H45" s="46" t="s">
        <v>144</v>
      </c>
    </row>
    <row r="46" spans="2:8" ht="18" customHeight="1">
      <c r="B46" s="15"/>
      <c r="C46" s="36">
        <v>19</v>
      </c>
      <c r="D46" s="45" t="s">
        <v>50</v>
      </c>
      <c r="E46" s="45">
        <v>3.83</v>
      </c>
      <c r="F46" s="45"/>
      <c r="G46" s="45">
        <v>1</v>
      </c>
      <c r="H46" s="46" t="s">
        <v>144</v>
      </c>
    </row>
    <row r="47" spans="2:8" ht="27.75" customHeight="1">
      <c r="B47" s="122" t="s">
        <v>51</v>
      </c>
      <c r="C47" s="123"/>
      <c r="D47" s="123"/>
      <c r="E47" s="123"/>
      <c r="F47" s="123"/>
      <c r="G47" s="123"/>
      <c r="H47" s="124"/>
    </row>
    <row r="48" spans="2:8" ht="15" customHeight="1">
      <c r="B48" s="16"/>
      <c r="C48" s="17" t="s">
        <v>8</v>
      </c>
      <c r="D48" s="18" t="s">
        <v>9</v>
      </c>
      <c r="E48" s="18" t="s">
        <v>10</v>
      </c>
      <c r="F48" s="18" t="s">
        <v>11</v>
      </c>
      <c r="G48" s="18" t="s">
        <v>12</v>
      </c>
      <c r="H48" s="19" t="s">
        <v>13</v>
      </c>
    </row>
    <row r="49" spans="2:8" ht="17.25" customHeight="1">
      <c r="B49" s="16"/>
      <c r="C49" s="36">
        <v>1</v>
      </c>
      <c r="D49" s="101" t="s">
        <v>52</v>
      </c>
      <c r="E49" s="45">
        <v>1.4</v>
      </c>
      <c r="F49" s="45">
        <f aca="true" t="shared" si="2" ref="F49:F63">ROUNDUP((1000/E49)*H49,0)</f>
        <v>160000</v>
      </c>
      <c r="G49" s="45">
        <v>1</v>
      </c>
      <c r="H49" s="46">
        <v>224</v>
      </c>
    </row>
    <row r="50" spans="2:8" ht="17.25" customHeight="1">
      <c r="B50" s="16"/>
      <c r="C50" s="36">
        <v>2</v>
      </c>
      <c r="D50" s="101" t="s">
        <v>219</v>
      </c>
      <c r="E50" s="45">
        <v>1.8</v>
      </c>
      <c r="F50" s="45">
        <f t="shared" si="2"/>
        <v>160000</v>
      </c>
      <c r="G50" s="45">
        <v>1</v>
      </c>
      <c r="H50" s="46">
        <v>288</v>
      </c>
    </row>
    <row r="51" spans="2:8" ht="17.25" customHeight="1">
      <c r="B51" s="16"/>
      <c r="C51" s="36">
        <v>3</v>
      </c>
      <c r="D51" s="45" t="s">
        <v>53</v>
      </c>
      <c r="E51" s="45">
        <v>2.18</v>
      </c>
      <c r="F51" s="45">
        <f t="shared" si="2"/>
        <v>160551</v>
      </c>
      <c r="G51" s="45">
        <v>1</v>
      </c>
      <c r="H51" s="46">
        <v>350</v>
      </c>
    </row>
    <row r="52" spans="2:8" ht="17.25" customHeight="1">
      <c r="B52" s="16"/>
      <c r="C52" s="36">
        <v>4</v>
      </c>
      <c r="D52" s="45" t="s">
        <v>54</v>
      </c>
      <c r="E52" s="45">
        <v>2.46</v>
      </c>
      <c r="F52" s="45">
        <f t="shared" si="2"/>
        <v>162602</v>
      </c>
      <c r="G52" s="45">
        <v>1</v>
      </c>
      <c r="H52" s="46">
        <v>400</v>
      </c>
    </row>
    <row r="53" spans="2:8" ht="17.25" customHeight="1">
      <c r="B53" s="16"/>
      <c r="C53" s="36">
        <v>5</v>
      </c>
      <c r="D53" s="45" t="s">
        <v>55</v>
      </c>
      <c r="E53" s="45">
        <v>2.81</v>
      </c>
      <c r="F53" s="45">
        <f t="shared" si="2"/>
        <v>229894</v>
      </c>
      <c r="G53" s="45">
        <v>1</v>
      </c>
      <c r="H53" s="46">
        <v>646</v>
      </c>
    </row>
    <row r="54" spans="2:8" ht="17.25" customHeight="1">
      <c r="B54" s="16"/>
      <c r="C54" s="36">
        <v>6</v>
      </c>
      <c r="D54" s="45" t="s">
        <v>56</v>
      </c>
      <c r="E54" s="45">
        <v>3.18</v>
      </c>
      <c r="F54" s="45">
        <f t="shared" si="2"/>
        <v>159749</v>
      </c>
      <c r="G54" s="45">
        <v>1</v>
      </c>
      <c r="H54" s="46">
        <v>508</v>
      </c>
    </row>
    <row r="55" spans="2:8" ht="17.25" customHeight="1">
      <c r="B55" s="16"/>
      <c r="C55" s="36">
        <v>7</v>
      </c>
      <c r="D55" s="45" t="s">
        <v>57</v>
      </c>
      <c r="E55" s="45">
        <v>3.96</v>
      </c>
      <c r="F55" s="45">
        <f t="shared" si="2"/>
        <v>161617</v>
      </c>
      <c r="G55" s="45">
        <v>1</v>
      </c>
      <c r="H55" s="46">
        <v>640</v>
      </c>
    </row>
    <row r="56" spans="2:8" ht="17.25" customHeight="1">
      <c r="B56" s="16"/>
      <c r="C56" s="36">
        <v>8</v>
      </c>
      <c r="D56" s="45" t="s">
        <v>58</v>
      </c>
      <c r="E56" s="45">
        <v>4.13</v>
      </c>
      <c r="F56" s="45">
        <f t="shared" si="2"/>
        <v>159807</v>
      </c>
      <c r="G56" s="45">
        <v>1</v>
      </c>
      <c r="H56" s="46">
        <v>660</v>
      </c>
    </row>
    <row r="57" spans="2:8" ht="17.25" customHeight="1">
      <c r="B57" s="16"/>
      <c r="C57" s="36">
        <v>9</v>
      </c>
      <c r="D57" s="45" t="s">
        <v>59</v>
      </c>
      <c r="E57" s="45">
        <v>4.7</v>
      </c>
      <c r="F57" s="45">
        <f t="shared" si="2"/>
        <v>160000</v>
      </c>
      <c r="G57" s="45">
        <v>1</v>
      </c>
      <c r="H57" s="46">
        <v>752</v>
      </c>
    </row>
    <row r="58" spans="2:8" ht="17.25" customHeight="1">
      <c r="B58" s="16"/>
      <c r="C58" s="36">
        <v>10</v>
      </c>
      <c r="D58" s="45" t="s">
        <v>60</v>
      </c>
      <c r="E58" s="45">
        <v>6.5</v>
      </c>
      <c r="F58" s="45">
        <f t="shared" si="2"/>
        <v>160000</v>
      </c>
      <c r="G58" s="45">
        <v>1</v>
      </c>
      <c r="H58" s="46">
        <v>1040</v>
      </c>
    </row>
    <row r="59" spans="2:8" ht="17.25" customHeight="1">
      <c r="B59" s="16"/>
      <c r="C59" s="36">
        <v>11</v>
      </c>
      <c r="D59" s="45" t="s">
        <v>61</v>
      </c>
      <c r="E59" s="45">
        <v>7.6</v>
      </c>
      <c r="F59" s="45">
        <f t="shared" si="2"/>
        <v>160000</v>
      </c>
      <c r="G59" s="45">
        <v>1</v>
      </c>
      <c r="H59" s="46">
        <v>1216</v>
      </c>
    </row>
    <row r="60" spans="2:8" ht="17.25" customHeight="1">
      <c r="B60" s="16"/>
      <c r="C60" s="36">
        <v>12</v>
      </c>
      <c r="D60" s="45" t="s">
        <v>62</v>
      </c>
      <c r="E60" s="45">
        <v>9.3</v>
      </c>
      <c r="F60" s="45">
        <f t="shared" si="2"/>
        <v>160000</v>
      </c>
      <c r="G60" s="45">
        <v>1</v>
      </c>
      <c r="H60" s="46">
        <v>1488</v>
      </c>
    </row>
    <row r="61" spans="2:8" ht="17.25" customHeight="1">
      <c r="B61" s="16"/>
      <c r="C61" s="36">
        <v>13</v>
      </c>
      <c r="D61" s="45" t="s">
        <v>63</v>
      </c>
      <c r="E61" s="45">
        <v>14.69</v>
      </c>
      <c r="F61" s="45">
        <f t="shared" si="2"/>
        <v>160109</v>
      </c>
      <c r="G61" s="45">
        <v>1</v>
      </c>
      <c r="H61" s="46">
        <v>2352</v>
      </c>
    </row>
    <row r="62" spans="2:8" ht="17.25" customHeight="1">
      <c r="B62" s="16"/>
      <c r="C62" s="36">
        <v>14</v>
      </c>
      <c r="D62" s="45" t="s">
        <v>64</v>
      </c>
      <c r="E62" s="45">
        <v>15.75</v>
      </c>
      <c r="F62" s="45">
        <f t="shared" si="2"/>
        <v>160508</v>
      </c>
      <c r="G62" s="45">
        <v>1</v>
      </c>
      <c r="H62" s="46">
        <v>2528</v>
      </c>
    </row>
    <row r="63" spans="2:8" ht="18" customHeight="1">
      <c r="B63" s="16"/>
      <c r="C63" s="36">
        <v>15</v>
      </c>
      <c r="D63" s="45" t="s">
        <v>65</v>
      </c>
      <c r="E63" s="45">
        <v>17.66</v>
      </c>
      <c r="F63" s="45">
        <f t="shared" si="2"/>
        <v>159967</v>
      </c>
      <c r="G63" s="45">
        <v>1</v>
      </c>
      <c r="H63" s="46">
        <v>2825</v>
      </c>
    </row>
    <row r="64" spans="2:8" ht="25.5" customHeight="1">
      <c r="B64" s="107" t="s">
        <v>66</v>
      </c>
      <c r="C64" s="108"/>
      <c r="D64" s="108"/>
      <c r="E64" s="108"/>
      <c r="F64" s="108"/>
      <c r="G64" s="108"/>
      <c r="H64" s="109"/>
    </row>
    <row r="65" spans="2:8" ht="15" customHeight="1">
      <c r="B65" s="110"/>
      <c r="C65" s="17" t="s">
        <v>8</v>
      </c>
      <c r="D65" s="18" t="s">
        <v>9</v>
      </c>
      <c r="E65" s="18" t="s">
        <v>10</v>
      </c>
      <c r="F65" s="18" t="s">
        <v>11</v>
      </c>
      <c r="G65" s="18" t="s">
        <v>12</v>
      </c>
      <c r="H65" s="19" t="s">
        <v>25</v>
      </c>
    </row>
    <row r="66" spans="2:8" ht="17.25" customHeight="1">
      <c r="B66" s="111"/>
      <c r="C66" s="36">
        <v>1</v>
      </c>
      <c r="D66" s="49" t="s">
        <v>67</v>
      </c>
      <c r="E66" s="49">
        <v>1.28</v>
      </c>
      <c r="F66" s="45"/>
      <c r="G66" s="45">
        <v>1</v>
      </c>
      <c r="H66" s="46" t="s">
        <v>144</v>
      </c>
    </row>
    <row r="67" spans="2:8" ht="17.25" customHeight="1">
      <c r="B67" s="111"/>
      <c r="C67" s="36">
        <v>2</v>
      </c>
      <c r="D67" s="49" t="s">
        <v>68</v>
      </c>
      <c r="E67" s="49">
        <v>1.53</v>
      </c>
      <c r="F67" s="45"/>
      <c r="G67" s="45">
        <v>1</v>
      </c>
      <c r="H67" s="46" t="s">
        <v>144</v>
      </c>
    </row>
    <row r="68" spans="2:8" ht="17.25" customHeight="1">
      <c r="B68" s="111"/>
      <c r="C68" s="36">
        <v>3</v>
      </c>
      <c r="D68" s="49" t="s">
        <v>69</v>
      </c>
      <c r="E68" s="49">
        <v>1.58</v>
      </c>
      <c r="F68" s="45"/>
      <c r="G68" s="45">
        <v>1</v>
      </c>
      <c r="H68" s="46" t="s">
        <v>144</v>
      </c>
    </row>
    <row r="69" spans="2:8" ht="17.25" customHeight="1">
      <c r="B69" s="111"/>
      <c r="C69" s="36">
        <v>4</v>
      </c>
      <c r="D69" s="49" t="s">
        <v>70</v>
      </c>
      <c r="E69" s="49">
        <v>1.97</v>
      </c>
      <c r="F69" s="45"/>
      <c r="G69" s="45">
        <v>1</v>
      </c>
      <c r="H69" s="46" t="s">
        <v>144</v>
      </c>
    </row>
    <row r="70" spans="2:8" ht="17.25" customHeight="1">
      <c r="B70" s="111"/>
      <c r="C70" s="36">
        <v>5</v>
      </c>
      <c r="D70" s="49" t="s">
        <v>71</v>
      </c>
      <c r="E70" s="49">
        <v>2.78</v>
      </c>
      <c r="F70" s="45">
        <f aca="true" t="shared" si="3" ref="F70:F75">ROUNDUP((1000/E70)*H70,0)</f>
        <v>208274</v>
      </c>
      <c r="G70" s="45">
        <v>1</v>
      </c>
      <c r="H70" s="46">
        <v>579</v>
      </c>
    </row>
    <row r="71" spans="2:8" ht="17.25" customHeight="1">
      <c r="B71" s="111"/>
      <c r="C71" s="36">
        <v>6</v>
      </c>
      <c r="D71" s="49" t="s">
        <v>72</v>
      </c>
      <c r="E71" s="49">
        <v>3.16</v>
      </c>
      <c r="F71" s="45">
        <f t="shared" si="3"/>
        <v>229431</v>
      </c>
      <c r="G71" s="45">
        <v>1</v>
      </c>
      <c r="H71" s="46">
        <v>725</v>
      </c>
    </row>
    <row r="72" spans="2:8" ht="17.25" customHeight="1">
      <c r="B72" s="111"/>
      <c r="C72" s="36">
        <v>7</v>
      </c>
      <c r="D72" s="49" t="s">
        <v>73</v>
      </c>
      <c r="E72" s="49">
        <v>3.91</v>
      </c>
      <c r="F72" s="45">
        <f t="shared" si="3"/>
        <v>199489</v>
      </c>
      <c r="G72" s="45">
        <v>1</v>
      </c>
      <c r="H72" s="46">
        <v>780</v>
      </c>
    </row>
    <row r="73" spans="2:8" ht="17.25" customHeight="1">
      <c r="B73" s="111"/>
      <c r="C73" s="36">
        <v>8</v>
      </c>
      <c r="D73" s="49" t="s">
        <v>74</v>
      </c>
      <c r="E73" s="49">
        <v>4.94</v>
      </c>
      <c r="F73" s="45">
        <f t="shared" si="3"/>
        <v>194332</v>
      </c>
      <c r="G73" s="45">
        <v>1</v>
      </c>
      <c r="H73" s="46">
        <v>960</v>
      </c>
    </row>
    <row r="74" spans="2:8" ht="17.25" customHeight="1">
      <c r="B74" s="111"/>
      <c r="C74" s="36">
        <v>9</v>
      </c>
      <c r="D74" s="49" t="s">
        <v>75</v>
      </c>
      <c r="E74" s="49">
        <v>5.9</v>
      </c>
      <c r="F74" s="45"/>
      <c r="G74" s="45">
        <v>1</v>
      </c>
      <c r="H74" s="46" t="s">
        <v>144</v>
      </c>
    </row>
    <row r="75" spans="2:8" ht="17.25" customHeight="1">
      <c r="B75" s="111"/>
      <c r="C75" s="36">
        <v>10</v>
      </c>
      <c r="D75" s="49" t="s">
        <v>76</v>
      </c>
      <c r="E75" s="49">
        <v>5.98</v>
      </c>
      <c r="F75" s="45">
        <f t="shared" si="3"/>
        <v>203178</v>
      </c>
      <c r="G75" s="45">
        <v>1</v>
      </c>
      <c r="H75" s="46">
        <v>1215</v>
      </c>
    </row>
    <row r="76" spans="2:8" ht="17.25" customHeight="1">
      <c r="B76" s="111"/>
      <c r="C76" s="36">
        <v>11</v>
      </c>
      <c r="D76" s="49" t="s">
        <v>77</v>
      </c>
      <c r="E76" s="49">
        <v>7.1</v>
      </c>
      <c r="F76" s="45"/>
      <c r="G76" s="45">
        <v>1</v>
      </c>
      <c r="H76" s="46" t="s">
        <v>144</v>
      </c>
    </row>
    <row r="77" spans="2:8" ht="17.25" customHeight="1">
      <c r="B77" s="111"/>
      <c r="C77" s="36">
        <v>12</v>
      </c>
      <c r="D77" s="49" t="s">
        <v>78</v>
      </c>
      <c r="E77" s="49">
        <v>11.15</v>
      </c>
      <c r="F77" s="45"/>
      <c r="G77" s="45">
        <v>1</v>
      </c>
      <c r="H77" s="46" t="s">
        <v>144</v>
      </c>
    </row>
    <row r="78" spans="2:8" ht="18" customHeight="1">
      <c r="B78" s="112"/>
      <c r="C78" s="36">
        <v>13</v>
      </c>
      <c r="D78" s="50" t="s">
        <v>79</v>
      </c>
      <c r="E78" s="50">
        <v>12.61</v>
      </c>
      <c r="F78" s="47"/>
      <c r="G78" s="47">
        <v>1</v>
      </c>
      <c r="H78" s="48" t="s">
        <v>144</v>
      </c>
    </row>
    <row r="79" spans="2:8" ht="29.25" customHeight="1">
      <c r="B79" s="107" t="s">
        <v>80</v>
      </c>
      <c r="C79" s="108"/>
      <c r="D79" s="108"/>
      <c r="E79" s="108"/>
      <c r="F79" s="108"/>
      <c r="G79" s="108"/>
      <c r="H79" s="109"/>
    </row>
    <row r="80" spans="2:8" ht="15" customHeight="1">
      <c r="B80" s="110"/>
      <c r="C80" s="17"/>
      <c r="D80" s="18" t="s">
        <v>9</v>
      </c>
      <c r="E80" s="18" t="s">
        <v>10</v>
      </c>
      <c r="F80" s="18" t="s">
        <v>11</v>
      </c>
      <c r="G80" s="18" t="s">
        <v>12</v>
      </c>
      <c r="H80" s="19" t="s">
        <v>13</v>
      </c>
    </row>
    <row r="81" spans="2:8" ht="17.25" customHeight="1">
      <c r="B81" s="111"/>
      <c r="C81" s="36">
        <v>1</v>
      </c>
      <c r="D81" s="49" t="s">
        <v>81</v>
      </c>
      <c r="E81" s="49">
        <v>0.81</v>
      </c>
      <c r="F81" s="51">
        <f aca="true" t="shared" si="4" ref="F81:F88">ROUNDUP((1000/E81)*H81,0)</f>
        <v>222223</v>
      </c>
      <c r="G81" s="51">
        <v>1</v>
      </c>
      <c r="H81" s="52">
        <v>180</v>
      </c>
    </row>
    <row r="82" spans="2:8" ht="17.25" customHeight="1">
      <c r="B82" s="111"/>
      <c r="C82" s="36">
        <f aca="true" t="shared" si="5" ref="C82:C88">1+C81</f>
        <v>2</v>
      </c>
      <c r="D82" s="49" t="s">
        <v>82</v>
      </c>
      <c r="E82" s="49">
        <v>1.32</v>
      </c>
      <c r="F82" s="51">
        <f t="shared" si="4"/>
        <v>200000</v>
      </c>
      <c r="G82" s="51">
        <v>1</v>
      </c>
      <c r="H82" s="52">
        <v>264</v>
      </c>
    </row>
    <row r="83" spans="2:8" ht="17.25" customHeight="1">
      <c r="B83" s="111"/>
      <c r="C83" s="36">
        <f t="shared" si="5"/>
        <v>3</v>
      </c>
      <c r="D83" s="49" t="s">
        <v>83</v>
      </c>
      <c r="E83" s="49">
        <v>1.88</v>
      </c>
      <c r="F83" s="51">
        <f t="shared" si="4"/>
        <v>179256</v>
      </c>
      <c r="G83" s="51">
        <v>1</v>
      </c>
      <c r="H83" s="52">
        <v>337</v>
      </c>
    </row>
    <row r="84" spans="2:8" ht="17.25" customHeight="1">
      <c r="B84" s="111"/>
      <c r="C84" s="36">
        <f t="shared" si="5"/>
        <v>4</v>
      </c>
      <c r="D84" s="49" t="s">
        <v>84</v>
      </c>
      <c r="E84" s="49">
        <v>2</v>
      </c>
      <c r="F84" s="51">
        <f t="shared" si="4"/>
        <v>209000</v>
      </c>
      <c r="G84" s="51">
        <v>1</v>
      </c>
      <c r="H84" s="52">
        <v>418</v>
      </c>
    </row>
    <row r="85" spans="2:8" ht="17.25" customHeight="1">
      <c r="B85" s="111"/>
      <c r="C85" s="36">
        <f t="shared" si="5"/>
        <v>5</v>
      </c>
      <c r="D85" s="49" t="s">
        <v>85</v>
      </c>
      <c r="E85" s="49">
        <v>3.77</v>
      </c>
      <c r="F85" s="51">
        <f t="shared" si="4"/>
        <v>230770</v>
      </c>
      <c r="G85" s="51">
        <v>1</v>
      </c>
      <c r="H85" s="52">
        <v>870</v>
      </c>
    </row>
    <row r="86" spans="2:8" ht="17.25" customHeight="1">
      <c r="B86" s="111"/>
      <c r="C86" s="36">
        <f t="shared" si="5"/>
        <v>6</v>
      </c>
      <c r="D86" s="49" t="s">
        <v>86</v>
      </c>
      <c r="E86" s="49">
        <v>3.77</v>
      </c>
      <c r="F86" s="51">
        <f t="shared" si="4"/>
        <v>230770</v>
      </c>
      <c r="G86" s="51">
        <v>1</v>
      </c>
      <c r="H86" s="52">
        <v>870</v>
      </c>
    </row>
    <row r="87" spans="2:8" ht="17.25" customHeight="1">
      <c r="B87" s="111"/>
      <c r="C87" s="36">
        <f t="shared" si="5"/>
        <v>7</v>
      </c>
      <c r="D87" s="49" t="s">
        <v>87</v>
      </c>
      <c r="E87" s="49">
        <v>0.81</v>
      </c>
      <c r="F87" s="51">
        <f t="shared" si="4"/>
        <v>296297</v>
      </c>
      <c r="G87" s="51">
        <v>1</v>
      </c>
      <c r="H87" s="52">
        <v>240</v>
      </c>
    </row>
    <row r="88" spans="2:8" ht="18" customHeight="1">
      <c r="B88" s="112"/>
      <c r="C88" s="36">
        <f t="shared" si="5"/>
        <v>8</v>
      </c>
      <c r="D88" s="50" t="s">
        <v>88</v>
      </c>
      <c r="E88" s="50">
        <v>1.32</v>
      </c>
      <c r="F88" s="53">
        <f t="shared" si="4"/>
        <v>257576</v>
      </c>
      <c r="G88" s="53">
        <v>1</v>
      </c>
      <c r="H88" s="54">
        <v>340</v>
      </c>
    </row>
    <row r="89" spans="2:8" ht="29.25" customHeight="1">
      <c r="B89" s="107" t="s">
        <v>89</v>
      </c>
      <c r="C89" s="108"/>
      <c r="D89" s="108"/>
      <c r="E89" s="108"/>
      <c r="F89" s="108"/>
      <c r="G89" s="108"/>
      <c r="H89" s="109"/>
    </row>
    <row r="90" spans="2:8" ht="15" customHeight="1">
      <c r="B90" s="110"/>
      <c r="C90" s="17"/>
      <c r="D90" s="18" t="s">
        <v>9</v>
      </c>
      <c r="E90" s="18" t="s">
        <v>10</v>
      </c>
      <c r="F90" s="18" t="s">
        <v>11</v>
      </c>
      <c r="G90" s="18" t="s">
        <v>24</v>
      </c>
      <c r="H90" s="19" t="s">
        <v>13</v>
      </c>
    </row>
    <row r="91" spans="2:8" ht="17.25" customHeight="1">
      <c r="B91" s="111"/>
      <c r="C91" s="36">
        <v>1</v>
      </c>
      <c r="D91" s="49" t="s">
        <v>90</v>
      </c>
      <c r="E91" s="49"/>
      <c r="F91" s="51"/>
      <c r="G91" s="51">
        <v>1</v>
      </c>
      <c r="H91" s="52">
        <v>123</v>
      </c>
    </row>
    <row r="92" spans="2:8" ht="17.25" customHeight="1">
      <c r="B92" s="111"/>
      <c r="C92" s="36">
        <f aca="true" t="shared" si="6" ref="C92:C98">1+C91</f>
        <v>2</v>
      </c>
      <c r="D92" s="49" t="s">
        <v>91</v>
      </c>
      <c r="E92" s="49"/>
      <c r="F92" s="51"/>
      <c r="G92" s="51">
        <v>1</v>
      </c>
      <c r="H92" s="52">
        <v>312</v>
      </c>
    </row>
    <row r="93" spans="2:8" ht="17.25" customHeight="1">
      <c r="B93" s="111"/>
      <c r="C93" s="36">
        <f t="shared" si="6"/>
        <v>3</v>
      </c>
      <c r="D93" s="49" t="s">
        <v>92</v>
      </c>
      <c r="E93" s="49"/>
      <c r="F93" s="51"/>
      <c r="G93" s="51">
        <v>1</v>
      </c>
      <c r="H93" s="52">
        <v>540</v>
      </c>
    </row>
    <row r="94" spans="2:8" ht="17.25" customHeight="1">
      <c r="B94" s="111"/>
      <c r="C94" s="36">
        <f t="shared" si="6"/>
        <v>4</v>
      </c>
      <c r="D94" s="49" t="s">
        <v>93</v>
      </c>
      <c r="E94" s="49"/>
      <c r="F94" s="51"/>
      <c r="G94" s="51">
        <v>1</v>
      </c>
      <c r="H94" s="52">
        <v>760</v>
      </c>
    </row>
    <row r="95" spans="2:8" ht="17.25" customHeight="1">
      <c r="B95" s="111"/>
      <c r="C95" s="36">
        <f t="shared" si="6"/>
        <v>5</v>
      </c>
      <c r="D95" s="49" t="s">
        <v>94</v>
      </c>
      <c r="E95" s="49"/>
      <c r="F95" s="51"/>
      <c r="G95" s="51">
        <v>1</v>
      </c>
      <c r="H95" s="52">
        <v>1140</v>
      </c>
    </row>
    <row r="96" spans="2:8" ht="17.25" customHeight="1">
      <c r="B96" s="111"/>
      <c r="C96" s="36">
        <f t="shared" si="6"/>
        <v>6</v>
      </c>
      <c r="D96" s="49" t="s">
        <v>95</v>
      </c>
      <c r="E96" s="49"/>
      <c r="F96" s="51"/>
      <c r="G96" s="51">
        <v>1</v>
      </c>
      <c r="H96" s="52">
        <v>1980</v>
      </c>
    </row>
    <row r="97" spans="2:8" ht="17.25" customHeight="1">
      <c r="B97" s="111"/>
      <c r="C97" s="36">
        <f t="shared" si="6"/>
        <v>7</v>
      </c>
      <c r="D97" s="49" t="s">
        <v>96</v>
      </c>
      <c r="E97" s="49"/>
      <c r="F97" s="51"/>
      <c r="G97" s="51">
        <v>1</v>
      </c>
      <c r="H97" s="52">
        <v>2980</v>
      </c>
    </row>
    <row r="98" spans="2:8" ht="18" customHeight="1">
      <c r="B98" s="112"/>
      <c r="C98" s="36">
        <f t="shared" si="6"/>
        <v>8</v>
      </c>
      <c r="D98" s="50" t="s">
        <v>97</v>
      </c>
      <c r="E98" s="50"/>
      <c r="F98" s="53"/>
      <c r="G98" s="53">
        <v>1</v>
      </c>
      <c r="H98" s="54">
        <v>7200</v>
      </c>
    </row>
    <row r="99" spans="2:8" ht="31.5" customHeight="1">
      <c r="B99" s="113" t="s">
        <v>98</v>
      </c>
      <c r="C99" s="114"/>
      <c r="D99" s="114"/>
      <c r="E99" s="114"/>
      <c r="F99" s="114"/>
      <c r="G99" s="114"/>
      <c r="H99" s="115"/>
    </row>
    <row r="100" spans="2:8" ht="15.75" customHeight="1" thickBot="1">
      <c r="B100" s="119"/>
      <c r="C100" s="20" t="s">
        <v>8</v>
      </c>
      <c r="D100" s="18" t="s">
        <v>9</v>
      </c>
      <c r="E100" s="21"/>
      <c r="F100" s="18" t="s">
        <v>11</v>
      </c>
      <c r="G100" s="18" t="s">
        <v>99</v>
      </c>
      <c r="H100" s="19" t="s">
        <v>13</v>
      </c>
    </row>
    <row r="101" spans="2:8" ht="35.25" customHeight="1" thickBot="1">
      <c r="B101" s="119"/>
      <c r="C101" s="55">
        <v>1</v>
      </c>
      <c r="D101" s="56" t="s">
        <v>100</v>
      </c>
      <c r="E101" s="49"/>
      <c r="F101" s="45"/>
      <c r="G101" s="45">
        <v>1</v>
      </c>
      <c r="H101" s="104">
        <v>250</v>
      </c>
    </row>
    <row r="102" spans="2:8" ht="35.25" customHeight="1" thickBot="1">
      <c r="B102" s="119"/>
      <c r="C102" s="57">
        <v>2</v>
      </c>
      <c r="D102" s="50" t="s">
        <v>101</v>
      </c>
      <c r="E102" s="50"/>
      <c r="F102" s="47"/>
      <c r="G102" s="47">
        <v>1</v>
      </c>
      <c r="H102" s="105">
        <v>250</v>
      </c>
    </row>
    <row r="103" spans="2:8" ht="18" customHeight="1" hidden="1" collapsed="1">
      <c r="B103" s="119"/>
      <c r="C103" s="22"/>
      <c r="D103" s="23"/>
      <c r="E103" s="23"/>
      <c r="F103" s="24"/>
      <c r="G103" s="24"/>
      <c r="H103" s="25"/>
    </row>
    <row r="104" spans="2:8" ht="18" customHeight="1" hidden="1" collapsed="1">
      <c r="B104" s="119"/>
      <c r="C104" s="26"/>
      <c r="D104" s="4"/>
      <c r="E104" s="4"/>
      <c r="F104" s="3"/>
      <c r="G104" s="3"/>
      <c r="H104" s="8"/>
    </row>
    <row r="105" spans="2:8" ht="18" customHeight="1" hidden="1" collapsed="1">
      <c r="B105" s="120"/>
      <c r="C105" s="11"/>
      <c r="D105" s="10"/>
      <c r="E105" s="10"/>
      <c r="F105" s="9"/>
      <c r="G105" s="9"/>
      <c r="H105" s="27"/>
    </row>
    <row r="106" spans="2:8" ht="1.5" customHeight="1">
      <c r="B106" s="28"/>
      <c r="C106" s="12"/>
      <c r="D106" s="13"/>
      <c r="E106" s="13"/>
      <c r="F106" s="6"/>
      <c r="G106" s="6"/>
      <c r="H106" s="6"/>
    </row>
    <row r="107" spans="2:8" ht="28.5" customHeight="1">
      <c r="B107" s="116" t="s">
        <v>102</v>
      </c>
      <c r="C107" s="117"/>
      <c r="D107" s="117"/>
      <c r="E107" s="117"/>
      <c r="F107" s="117"/>
      <c r="G107" s="117"/>
      <c r="H107" s="118"/>
    </row>
    <row r="108" spans="2:8" ht="15" customHeight="1">
      <c r="B108" s="110"/>
      <c r="C108" s="17" t="s">
        <v>8</v>
      </c>
      <c r="D108" s="18" t="s">
        <v>9</v>
      </c>
      <c r="E108" s="18" t="s">
        <v>23</v>
      </c>
      <c r="F108" s="18" t="s">
        <v>11</v>
      </c>
      <c r="G108" s="18" t="s">
        <v>24</v>
      </c>
      <c r="H108" s="19" t="s">
        <v>25</v>
      </c>
    </row>
    <row r="109" spans="2:8" ht="34.5" customHeight="1">
      <c r="B109" s="111"/>
      <c r="C109" s="36">
        <v>1</v>
      </c>
      <c r="D109" s="56" t="s">
        <v>103</v>
      </c>
      <c r="E109" s="49">
        <v>0.15</v>
      </c>
      <c r="F109" s="45"/>
      <c r="G109" s="45">
        <v>1</v>
      </c>
      <c r="H109" s="46">
        <v>117</v>
      </c>
    </row>
    <row r="110" spans="2:8" ht="34.5" customHeight="1">
      <c r="B110" s="111"/>
      <c r="C110" s="36">
        <v>2</v>
      </c>
      <c r="D110" s="49" t="s">
        <v>104</v>
      </c>
      <c r="E110" s="49">
        <v>0.2</v>
      </c>
      <c r="F110" s="45"/>
      <c r="G110" s="45">
        <v>1</v>
      </c>
      <c r="H110" s="46">
        <v>135</v>
      </c>
    </row>
    <row r="111" spans="2:8" ht="35.25" customHeight="1">
      <c r="B111" s="112"/>
      <c r="C111" s="41">
        <v>3</v>
      </c>
      <c r="D111" s="50" t="s">
        <v>105</v>
      </c>
      <c r="E111" s="50">
        <v>0.3</v>
      </c>
      <c r="F111" s="47"/>
      <c r="G111" s="47">
        <v>1</v>
      </c>
      <c r="H111" s="48">
        <v>178</v>
      </c>
    </row>
    <row r="112" spans="2:8" ht="36.75" customHeight="1">
      <c r="B112" s="107" t="s">
        <v>106</v>
      </c>
      <c r="C112" s="108"/>
      <c r="D112" s="108"/>
      <c r="E112" s="108"/>
      <c r="F112" s="108"/>
      <c r="G112" s="108"/>
      <c r="H112" s="109"/>
    </row>
    <row r="113" spans="2:8" ht="15" customHeight="1">
      <c r="B113" s="16"/>
      <c r="C113" s="17" t="s">
        <v>8</v>
      </c>
      <c r="D113" s="18" t="s">
        <v>9</v>
      </c>
      <c r="E113" s="18" t="s">
        <v>10</v>
      </c>
      <c r="F113" s="18" t="s">
        <v>11</v>
      </c>
      <c r="G113" s="18" t="s">
        <v>24</v>
      </c>
      <c r="H113" s="19" t="s">
        <v>13</v>
      </c>
    </row>
    <row r="114" spans="2:8" ht="39.75" customHeight="1">
      <c r="B114" s="16"/>
      <c r="C114" s="36">
        <v>1</v>
      </c>
      <c r="D114" s="58" t="s">
        <v>107</v>
      </c>
      <c r="E114" s="49"/>
      <c r="F114" s="45"/>
      <c r="G114" s="45">
        <v>1</v>
      </c>
      <c r="H114" s="46">
        <v>4</v>
      </c>
    </row>
    <row r="115" spans="2:8" ht="37.5" customHeight="1">
      <c r="B115" s="16"/>
      <c r="C115" s="36">
        <v>2</v>
      </c>
      <c r="D115" s="59" t="s">
        <v>108</v>
      </c>
      <c r="E115" s="49"/>
      <c r="F115" s="45"/>
      <c r="G115" s="45">
        <v>1</v>
      </c>
      <c r="H115" s="46">
        <v>14</v>
      </c>
    </row>
    <row r="116" spans="2:8" ht="36" customHeight="1">
      <c r="B116" s="16"/>
      <c r="C116" s="36">
        <v>3</v>
      </c>
      <c r="D116" s="49" t="s">
        <v>109</v>
      </c>
      <c r="E116" s="49"/>
      <c r="F116" s="45"/>
      <c r="G116" s="45">
        <v>1</v>
      </c>
      <c r="H116" s="46">
        <v>6</v>
      </c>
    </row>
    <row r="117" spans="2:8" ht="33" customHeight="1">
      <c r="B117" s="16"/>
      <c r="C117" s="36">
        <v>4</v>
      </c>
      <c r="D117" s="49" t="s">
        <v>110</v>
      </c>
      <c r="E117" s="49"/>
      <c r="F117" s="45"/>
      <c r="G117" s="45">
        <v>1</v>
      </c>
      <c r="H117" s="46">
        <v>2.8</v>
      </c>
    </row>
    <row r="118" spans="2:8" ht="36.75" customHeight="1">
      <c r="B118" s="15"/>
      <c r="C118" s="57">
        <v>5</v>
      </c>
      <c r="D118" s="50" t="s">
        <v>111</v>
      </c>
      <c r="E118" s="50"/>
      <c r="F118" s="47"/>
      <c r="G118" s="47">
        <v>1</v>
      </c>
      <c r="H118" s="48">
        <v>72</v>
      </c>
    </row>
    <row r="119" spans="2:8" ht="37.5" customHeight="1">
      <c r="B119" s="107" t="s">
        <v>112</v>
      </c>
      <c r="C119" s="123"/>
      <c r="D119" s="123"/>
      <c r="E119" s="123"/>
      <c r="F119" s="123"/>
      <c r="G119" s="123"/>
      <c r="H119" s="124"/>
    </row>
    <row r="120" spans="2:8" ht="15" customHeight="1">
      <c r="B120" s="16"/>
      <c r="C120" s="17" t="s">
        <v>8</v>
      </c>
      <c r="D120" s="18" t="s">
        <v>9</v>
      </c>
      <c r="E120" s="18" t="s">
        <v>113</v>
      </c>
      <c r="F120" s="18" t="s">
        <v>11</v>
      </c>
      <c r="G120" s="18" t="s">
        <v>24</v>
      </c>
      <c r="H120" s="19" t="s">
        <v>13</v>
      </c>
    </row>
    <row r="121" spans="2:8" ht="47.25" customHeight="1">
      <c r="B121" s="29"/>
      <c r="C121" s="36">
        <v>1</v>
      </c>
      <c r="D121" s="59" t="s">
        <v>114</v>
      </c>
      <c r="E121" s="49"/>
      <c r="F121" s="45"/>
      <c r="G121" s="45">
        <v>1</v>
      </c>
      <c r="H121" s="46">
        <v>285</v>
      </c>
    </row>
    <row r="122" spans="2:8" ht="48.75" customHeight="1">
      <c r="B122" s="16"/>
      <c r="C122" s="36">
        <v>2</v>
      </c>
      <c r="D122" s="49" t="s">
        <v>115</v>
      </c>
      <c r="E122" s="49"/>
      <c r="F122" s="45"/>
      <c r="G122" s="45">
        <v>1</v>
      </c>
      <c r="H122" s="46">
        <v>285</v>
      </c>
    </row>
    <row r="123" spans="2:8" ht="57" customHeight="1">
      <c r="B123" s="16"/>
      <c r="C123" s="36">
        <v>3</v>
      </c>
      <c r="D123" s="49" t="s">
        <v>116</v>
      </c>
      <c r="E123" s="49"/>
      <c r="F123" s="45"/>
      <c r="G123" s="45">
        <v>1</v>
      </c>
      <c r="H123" s="46">
        <v>315</v>
      </c>
    </row>
    <row r="124" spans="2:8" ht="48" customHeight="1">
      <c r="B124" s="16"/>
      <c r="C124" s="36">
        <v>4</v>
      </c>
      <c r="D124" s="49" t="s">
        <v>117</v>
      </c>
      <c r="E124" s="49"/>
      <c r="F124" s="45"/>
      <c r="G124" s="45">
        <v>1</v>
      </c>
      <c r="H124" s="46">
        <v>330</v>
      </c>
    </row>
    <row r="125" spans="2:8" ht="45" customHeight="1">
      <c r="B125" s="16"/>
      <c r="C125" s="36">
        <v>5</v>
      </c>
      <c r="D125" s="49" t="s">
        <v>118</v>
      </c>
      <c r="E125" s="49"/>
      <c r="F125" s="45"/>
      <c r="G125" s="45">
        <v>1</v>
      </c>
      <c r="H125" s="46">
        <v>120</v>
      </c>
    </row>
    <row r="126" spans="2:8" ht="60.75" customHeight="1">
      <c r="B126" s="15"/>
      <c r="C126" s="41">
        <v>6</v>
      </c>
      <c r="D126" s="50" t="s">
        <v>119</v>
      </c>
      <c r="E126" s="50"/>
      <c r="F126" s="47"/>
      <c r="G126" s="47">
        <v>1</v>
      </c>
      <c r="H126" s="48">
        <v>128</v>
      </c>
    </row>
    <row r="127" spans="2:8" ht="36" customHeight="1">
      <c r="B127" s="125" t="s">
        <v>120</v>
      </c>
      <c r="C127" s="108"/>
      <c r="D127" s="108"/>
      <c r="E127" s="108"/>
      <c r="F127" s="108"/>
      <c r="G127" s="108"/>
      <c r="H127" s="109"/>
    </row>
    <row r="128" spans="2:8" ht="15" customHeight="1">
      <c r="B128" s="110"/>
      <c r="C128" s="17" t="s">
        <v>8</v>
      </c>
      <c r="D128" s="18" t="s">
        <v>9</v>
      </c>
      <c r="E128" s="18" t="s">
        <v>23</v>
      </c>
      <c r="F128" s="18" t="s">
        <v>11</v>
      </c>
      <c r="G128" s="18" t="s">
        <v>24</v>
      </c>
      <c r="H128" s="19" t="s">
        <v>13</v>
      </c>
    </row>
    <row r="129" spans="2:8" ht="78" customHeight="1">
      <c r="B129" s="111"/>
      <c r="C129" s="60">
        <v>1</v>
      </c>
      <c r="D129" s="61" t="s">
        <v>121</v>
      </c>
      <c r="E129" s="49"/>
      <c r="F129" s="45"/>
      <c r="G129" s="45">
        <v>1</v>
      </c>
      <c r="H129" s="62">
        <v>640</v>
      </c>
    </row>
    <row r="130" spans="2:8" ht="99.75" customHeight="1">
      <c r="B130" s="30"/>
      <c r="C130" s="41">
        <v>2</v>
      </c>
      <c r="D130" s="63" t="s">
        <v>122</v>
      </c>
      <c r="E130" s="63"/>
      <c r="F130" s="64"/>
      <c r="G130" s="65">
        <v>1</v>
      </c>
      <c r="H130" s="44">
        <v>2800</v>
      </c>
    </row>
    <row r="131" spans="3:8" ht="17.25" customHeight="1">
      <c r="C131" s="12"/>
      <c r="D131" s="13"/>
      <c r="E131" s="13"/>
      <c r="F131" s="6"/>
      <c r="G131" s="6"/>
      <c r="H131" s="6"/>
    </row>
    <row r="132" spans="4:5" ht="15.75" customHeight="1">
      <c r="D132" s="2"/>
      <c r="E132" s="2"/>
    </row>
    <row r="133" spans="2:8" ht="40.5" customHeight="1">
      <c r="B133" s="107" t="s">
        <v>123</v>
      </c>
      <c r="C133" s="108"/>
      <c r="D133" s="108"/>
      <c r="E133" s="108"/>
      <c r="F133" s="108"/>
      <c r="G133" s="108"/>
      <c r="H133" s="109"/>
    </row>
    <row r="134" spans="2:8" ht="15" customHeight="1">
      <c r="B134" s="16"/>
      <c r="C134" s="31" t="s">
        <v>8</v>
      </c>
      <c r="D134" s="32" t="s">
        <v>9</v>
      </c>
      <c r="E134" s="32" t="s">
        <v>23</v>
      </c>
      <c r="F134" s="32" t="s">
        <v>11</v>
      </c>
      <c r="G134" s="32" t="s">
        <v>24</v>
      </c>
      <c r="H134" s="33" t="s">
        <v>13</v>
      </c>
    </row>
    <row r="135" spans="2:8" ht="30.75" customHeight="1">
      <c r="B135" s="16"/>
      <c r="C135" s="36">
        <v>1</v>
      </c>
      <c r="D135" s="37" t="s">
        <v>124</v>
      </c>
      <c r="E135" s="38">
        <v>10</v>
      </c>
      <c r="F135" s="38">
        <f aca="true" t="shared" si="7" ref="F135:F141">ROUNDUP((1000/E135)*H135,0)</f>
        <v>800000</v>
      </c>
      <c r="G135" s="38">
        <v>1</v>
      </c>
      <c r="H135" s="39">
        <v>8000</v>
      </c>
    </row>
    <row r="136" spans="2:8" ht="34.5" customHeight="1">
      <c r="B136" s="16"/>
      <c r="C136" s="36">
        <f>1+C135</f>
        <v>2</v>
      </c>
      <c r="D136" s="49" t="s">
        <v>125</v>
      </c>
      <c r="E136" s="49">
        <v>15</v>
      </c>
      <c r="F136" s="45">
        <f t="shared" si="7"/>
        <v>800000</v>
      </c>
      <c r="G136" s="45">
        <v>1</v>
      </c>
      <c r="H136" s="46">
        <v>12000</v>
      </c>
    </row>
    <row r="137" spans="2:8" ht="34.5" customHeight="1">
      <c r="B137" s="16"/>
      <c r="C137" s="36">
        <f>1+C136</f>
        <v>3</v>
      </c>
      <c r="D137" s="49" t="s">
        <v>126</v>
      </c>
      <c r="E137" s="49">
        <v>20</v>
      </c>
      <c r="F137" s="45">
        <f t="shared" si="7"/>
        <v>800000</v>
      </c>
      <c r="G137" s="45">
        <v>1</v>
      </c>
      <c r="H137" s="46">
        <v>16000</v>
      </c>
    </row>
    <row r="138" spans="2:8" ht="35.25" customHeight="1" thickBot="1">
      <c r="B138" s="15"/>
      <c r="C138" s="41">
        <f>1+C137</f>
        <v>4</v>
      </c>
      <c r="D138" s="50" t="s">
        <v>127</v>
      </c>
      <c r="E138" s="50">
        <v>30</v>
      </c>
      <c r="F138" s="47">
        <f t="shared" si="7"/>
        <v>800000</v>
      </c>
      <c r="G138" s="47">
        <v>1</v>
      </c>
      <c r="H138" s="48">
        <v>24000</v>
      </c>
    </row>
    <row r="139" spans="2:8" ht="30.75" customHeight="1">
      <c r="B139" s="16"/>
      <c r="C139" s="36">
        <v>5</v>
      </c>
      <c r="D139" s="37" t="s">
        <v>202</v>
      </c>
      <c r="E139" s="38">
        <v>12</v>
      </c>
      <c r="F139" s="38">
        <f t="shared" si="7"/>
        <v>800000</v>
      </c>
      <c r="G139" s="38">
        <v>1</v>
      </c>
      <c r="H139" s="39">
        <v>9600</v>
      </c>
    </row>
    <row r="140" spans="2:8" ht="34.5" customHeight="1">
      <c r="B140" s="16"/>
      <c r="C140" s="36">
        <f>1+C139</f>
        <v>6</v>
      </c>
      <c r="D140" s="49" t="s">
        <v>203</v>
      </c>
      <c r="E140" s="49">
        <v>18</v>
      </c>
      <c r="F140" s="45">
        <f t="shared" si="7"/>
        <v>800000</v>
      </c>
      <c r="G140" s="45">
        <v>1</v>
      </c>
      <c r="H140" s="46">
        <v>14400</v>
      </c>
    </row>
    <row r="141" spans="2:8" ht="34.5" customHeight="1" thickBot="1">
      <c r="B141" s="16"/>
      <c r="C141" s="36">
        <f>1+C140</f>
        <v>7</v>
      </c>
      <c r="D141" s="49" t="s">
        <v>204</v>
      </c>
      <c r="E141" s="49">
        <v>24</v>
      </c>
      <c r="F141" s="45">
        <f t="shared" si="7"/>
        <v>800000</v>
      </c>
      <c r="G141" s="45">
        <v>1</v>
      </c>
      <c r="H141" s="46">
        <v>19200</v>
      </c>
    </row>
    <row r="142" spans="2:8" ht="28.5" customHeight="1">
      <c r="B142" s="107" t="s">
        <v>128</v>
      </c>
      <c r="C142" s="108"/>
      <c r="D142" s="108"/>
      <c r="E142" s="108"/>
      <c r="F142" s="108"/>
      <c r="G142" s="108"/>
      <c r="H142" s="109"/>
    </row>
    <row r="143" spans="2:8" ht="15" customHeight="1">
      <c r="B143" s="16"/>
      <c r="C143" s="17" t="s">
        <v>8</v>
      </c>
      <c r="D143" s="18" t="s">
        <v>9</v>
      </c>
      <c r="E143" s="18" t="s">
        <v>23</v>
      </c>
      <c r="F143" s="18" t="s">
        <v>11</v>
      </c>
      <c r="G143" s="18" t="s">
        <v>24</v>
      </c>
      <c r="H143" s="19" t="s">
        <v>13</v>
      </c>
    </row>
    <row r="144" spans="2:8" ht="34.5" customHeight="1">
      <c r="B144" s="29"/>
      <c r="C144" s="36">
        <v>1</v>
      </c>
      <c r="D144" s="66" t="s">
        <v>129</v>
      </c>
      <c r="E144" s="67">
        <v>12</v>
      </c>
      <c r="F144" s="51">
        <f aca="true" t="shared" si="8" ref="F144:F152">ROUNDUP((1000/E144)*H144,0)</f>
        <v>800000</v>
      </c>
      <c r="G144" s="51">
        <v>1</v>
      </c>
      <c r="H144" s="52">
        <v>9600</v>
      </c>
    </row>
    <row r="145" spans="2:8" ht="34.5" customHeight="1">
      <c r="B145" s="16"/>
      <c r="C145" s="36">
        <v>2</v>
      </c>
      <c r="D145" s="49" t="s">
        <v>130</v>
      </c>
      <c r="E145" s="68">
        <v>15</v>
      </c>
      <c r="F145" s="45">
        <f>ROUNDUP((1000/E145)*H145,0)</f>
        <v>800000</v>
      </c>
      <c r="G145" s="45">
        <v>1</v>
      </c>
      <c r="H145" s="46">
        <v>12000</v>
      </c>
    </row>
    <row r="146" spans="2:8" ht="34.5" customHeight="1">
      <c r="B146" s="16"/>
      <c r="C146" s="36">
        <v>3</v>
      </c>
      <c r="D146" s="49" t="s">
        <v>197</v>
      </c>
      <c r="E146" s="68">
        <v>18</v>
      </c>
      <c r="F146" s="45">
        <f t="shared" si="8"/>
        <v>800000</v>
      </c>
      <c r="G146" s="45">
        <v>1</v>
      </c>
      <c r="H146" s="46">
        <v>14400</v>
      </c>
    </row>
    <row r="147" spans="2:8" ht="34.5" customHeight="1">
      <c r="B147" s="16"/>
      <c r="C147" s="36">
        <v>4</v>
      </c>
      <c r="D147" s="49" t="s">
        <v>131</v>
      </c>
      <c r="E147" s="68">
        <v>20</v>
      </c>
      <c r="F147" s="45">
        <f>ROUNDUP((1000/E147)*H147,0)</f>
        <v>800000</v>
      </c>
      <c r="G147" s="45">
        <v>1</v>
      </c>
      <c r="H147" s="46">
        <v>16000</v>
      </c>
    </row>
    <row r="148" spans="2:8" ht="34.5" customHeight="1">
      <c r="B148" s="16"/>
      <c r="C148" s="36">
        <v>5</v>
      </c>
      <c r="D148" s="49" t="s">
        <v>198</v>
      </c>
      <c r="E148" s="68">
        <v>24</v>
      </c>
      <c r="F148" s="45">
        <f t="shared" si="8"/>
        <v>800000</v>
      </c>
      <c r="G148" s="45">
        <v>1</v>
      </c>
      <c r="H148" s="46">
        <v>19200</v>
      </c>
    </row>
    <row r="149" spans="2:8" ht="34.5" customHeight="1">
      <c r="B149" s="16"/>
      <c r="C149" s="36">
        <v>6</v>
      </c>
      <c r="D149" s="49" t="s">
        <v>132</v>
      </c>
      <c r="E149" s="68">
        <v>30</v>
      </c>
      <c r="F149" s="45">
        <f>ROUNDUP((1000/E149)*H149,0)</f>
        <v>800000</v>
      </c>
      <c r="G149" s="45">
        <v>1</v>
      </c>
      <c r="H149" s="45">
        <v>24000</v>
      </c>
    </row>
    <row r="150" spans="2:8" ht="34.5" customHeight="1">
      <c r="B150" s="16"/>
      <c r="C150" s="36">
        <v>7</v>
      </c>
      <c r="D150" s="49" t="s">
        <v>199</v>
      </c>
      <c r="E150" s="68">
        <v>36</v>
      </c>
      <c r="F150" s="45">
        <f t="shared" si="8"/>
        <v>800000</v>
      </c>
      <c r="G150" s="45">
        <v>1</v>
      </c>
      <c r="H150" s="45">
        <v>28800</v>
      </c>
    </row>
    <row r="151" spans="2:8" ht="34.5" customHeight="1">
      <c r="B151" s="34"/>
      <c r="C151" s="55">
        <f>C150+1</f>
        <v>8</v>
      </c>
      <c r="D151" s="49" t="s">
        <v>133</v>
      </c>
      <c r="E151" s="68">
        <v>40</v>
      </c>
      <c r="F151" s="45">
        <f>ROUNDUP((1000/E151)*H151,0)</f>
        <v>800000</v>
      </c>
      <c r="G151" s="45">
        <v>1</v>
      </c>
      <c r="H151" s="45">
        <v>32000</v>
      </c>
    </row>
    <row r="152" spans="2:8" ht="35.25" customHeight="1">
      <c r="B152" s="15"/>
      <c r="C152" s="36">
        <f>C151+1</f>
        <v>9</v>
      </c>
      <c r="D152" s="50" t="s">
        <v>134</v>
      </c>
      <c r="E152" s="69">
        <v>50</v>
      </c>
      <c r="F152" s="47">
        <f t="shared" si="8"/>
        <v>800000</v>
      </c>
      <c r="G152" s="47">
        <v>1</v>
      </c>
      <c r="H152" s="48">
        <v>40000</v>
      </c>
    </row>
    <row r="153" spans="2:8" ht="33.75" customHeight="1">
      <c r="B153" s="107" t="s">
        <v>135</v>
      </c>
      <c r="C153" s="108"/>
      <c r="D153" s="108"/>
      <c r="E153" s="108"/>
      <c r="F153" s="108"/>
      <c r="G153" s="108"/>
      <c r="H153" s="109"/>
    </row>
    <row r="154" spans="2:8" ht="15" customHeight="1">
      <c r="B154" s="16"/>
      <c r="C154" s="17" t="s">
        <v>8</v>
      </c>
      <c r="D154" s="18" t="s">
        <v>9</v>
      </c>
      <c r="E154" s="18" t="s">
        <v>10</v>
      </c>
      <c r="F154" s="18" t="s">
        <v>11</v>
      </c>
      <c r="G154" s="18" t="s">
        <v>24</v>
      </c>
      <c r="H154" s="19" t="s">
        <v>13</v>
      </c>
    </row>
    <row r="155" spans="2:8" ht="28.5" customHeight="1">
      <c r="B155" s="16"/>
      <c r="C155" s="36">
        <v>1</v>
      </c>
      <c r="D155" s="49" t="s">
        <v>136</v>
      </c>
      <c r="E155" s="49">
        <v>0.06</v>
      </c>
      <c r="F155" s="45">
        <f>ROUNDUP((1000/E155)*(H155/3),0)</f>
        <v>900000</v>
      </c>
      <c r="G155" s="45">
        <v>1</v>
      </c>
      <c r="H155" s="46">
        <v>162</v>
      </c>
    </row>
    <row r="156" spans="2:8" ht="29.25" customHeight="1">
      <c r="B156" s="16"/>
      <c r="C156" s="36">
        <v>2</v>
      </c>
      <c r="D156" s="49" t="s">
        <v>137</v>
      </c>
      <c r="E156" s="49">
        <v>0.092</v>
      </c>
      <c r="F156" s="45">
        <f>ROUNDUP((1000/E156)*(H156/3),0)</f>
        <v>905798</v>
      </c>
      <c r="G156" s="45">
        <v>1</v>
      </c>
      <c r="H156" s="46">
        <v>250</v>
      </c>
    </row>
    <row r="157" spans="2:8" ht="34.5" customHeight="1">
      <c r="B157" s="16"/>
      <c r="C157" s="36">
        <v>3</v>
      </c>
      <c r="D157" s="49" t="s">
        <v>138</v>
      </c>
      <c r="E157" s="49">
        <v>0.124</v>
      </c>
      <c r="F157" s="45">
        <f>ROUNDUP((1000/E157)*(H157/3),0)</f>
        <v>811828</v>
      </c>
      <c r="G157" s="45">
        <v>1</v>
      </c>
      <c r="H157" s="46">
        <v>302</v>
      </c>
    </row>
    <row r="158" spans="2:8" ht="34.5" customHeight="1">
      <c r="B158" s="16"/>
      <c r="C158" s="36">
        <v>4</v>
      </c>
      <c r="D158" s="98" t="s">
        <v>196</v>
      </c>
      <c r="E158" s="49">
        <v>0.124</v>
      </c>
      <c r="F158" s="45">
        <f>ROUNDUP((1000/E158)*(H158/6),0)</f>
        <v>811828</v>
      </c>
      <c r="G158" s="45">
        <v>1</v>
      </c>
      <c r="H158" s="46">
        <v>604</v>
      </c>
    </row>
    <row r="159" spans="2:8" ht="34.5" customHeight="1">
      <c r="B159" s="16"/>
      <c r="C159" s="36">
        <v>5</v>
      </c>
      <c r="D159" s="49" t="s">
        <v>139</v>
      </c>
      <c r="E159" s="49">
        <v>0.19</v>
      </c>
      <c r="F159" s="45">
        <f>ROUNDUP((1000/E159)*(H159/3),0)</f>
        <v>824562</v>
      </c>
      <c r="G159" s="45">
        <v>1</v>
      </c>
      <c r="H159" s="46">
        <v>470</v>
      </c>
    </row>
    <row r="160" spans="2:8" ht="34.5" customHeight="1">
      <c r="B160" s="16"/>
      <c r="C160" s="36">
        <v>6</v>
      </c>
      <c r="D160" s="98" t="s">
        <v>195</v>
      </c>
      <c r="E160" s="49">
        <v>0.19</v>
      </c>
      <c r="F160" s="45">
        <f>ROUNDUP((1000/E160)*(H160/6),0)</f>
        <v>824562</v>
      </c>
      <c r="G160" s="45">
        <v>1</v>
      </c>
      <c r="H160" s="46">
        <v>940</v>
      </c>
    </row>
    <row r="161" spans="3:8" ht="34.5" customHeight="1">
      <c r="C161" s="36">
        <v>7</v>
      </c>
      <c r="D161" s="49" t="s">
        <v>140</v>
      </c>
      <c r="E161" s="49">
        <v>0.234</v>
      </c>
      <c r="F161" s="45">
        <f>ROUNDUP((1000/E161)*(H161/3),0)</f>
        <v>762109</v>
      </c>
      <c r="G161" s="45">
        <v>1</v>
      </c>
      <c r="H161" s="46">
        <v>535</v>
      </c>
    </row>
    <row r="162" spans="2:8" ht="34.5" customHeight="1">
      <c r="B162" s="16"/>
      <c r="C162" s="36">
        <v>8</v>
      </c>
      <c r="D162" s="98" t="s">
        <v>194</v>
      </c>
      <c r="E162" s="49">
        <v>0.234</v>
      </c>
      <c r="F162" s="45">
        <f>ROUNDUP((1000/E162)*(H162/6),0)</f>
        <v>762109</v>
      </c>
      <c r="G162" s="45">
        <v>1</v>
      </c>
      <c r="H162" s="46">
        <v>1070</v>
      </c>
    </row>
    <row r="163" spans="2:8" ht="34.5" customHeight="1">
      <c r="B163" s="16"/>
      <c r="C163" s="36">
        <v>9</v>
      </c>
      <c r="D163" s="98" t="s">
        <v>201</v>
      </c>
      <c r="E163" s="49">
        <v>0.319</v>
      </c>
      <c r="F163" s="45">
        <f>ROUNDUP((1000/E163)*(H163/3),0)</f>
        <v>1630095</v>
      </c>
      <c r="G163" s="45">
        <v>1</v>
      </c>
      <c r="H163" s="46">
        <v>1560</v>
      </c>
    </row>
    <row r="164" spans="2:8" ht="34.5" customHeight="1">
      <c r="B164" s="16"/>
      <c r="C164" s="36">
        <v>10</v>
      </c>
      <c r="D164" s="49" t="s">
        <v>143</v>
      </c>
      <c r="E164" s="49">
        <v>0.319</v>
      </c>
      <c r="F164" s="99">
        <f>ROUNDUP((1000/E164)*(H164/3),0)</f>
        <v>815048</v>
      </c>
      <c r="G164" s="45">
        <v>1</v>
      </c>
      <c r="H164" s="46">
        <v>780</v>
      </c>
    </row>
    <row r="165" spans="2:8" ht="35.25" customHeight="1" thickBot="1">
      <c r="B165" s="15"/>
      <c r="C165" s="36">
        <v>11</v>
      </c>
      <c r="D165" s="50" t="s">
        <v>141</v>
      </c>
      <c r="E165" s="50">
        <v>0.523</v>
      </c>
      <c r="F165" s="100">
        <f>ROUNDUP((1000/E165)*(H165/3),0)</f>
        <v>826004</v>
      </c>
      <c r="G165" s="47">
        <v>1</v>
      </c>
      <c r="H165" s="48">
        <v>1296</v>
      </c>
    </row>
    <row r="166" spans="2:8" ht="35.25" customHeight="1" thickBot="1">
      <c r="B166" s="15"/>
      <c r="C166" s="36">
        <v>12</v>
      </c>
      <c r="D166" s="102" t="s">
        <v>200</v>
      </c>
      <c r="E166" s="50">
        <v>0.523</v>
      </c>
      <c r="F166" s="100">
        <f>ROUNDUP((1000/E166)*(H166/3),0)</f>
        <v>1652008</v>
      </c>
      <c r="G166" s="47">
        <v>1</v>
      </c>
      <c r="H166" s="48">
        <v>2592</v>
      </c>
    </row>
    <row r="167" spans="2:8" ht="15" customHeight="1">
      <c r="B167" s="107" t="s">
        <v>205</v>
      </c>
      <c r="C167" s="108"/>
      <c r="D167" s="108"/>
      <c r="E167" s="108"/>
      <c r="F167" s="108"/>
      <c r="G167" s="108"/>
      <c r="H167" s="109"/>
    </row>
    <row r="168" spans="2:8" ht="15" customHeight="1">
      <c r="B168" s="16"/>
      <c r="C168" s="17" t="s">
        <v>8</v>
      </c>
      <c r="D168" s="18" t="s">
        <v>9</v>
      </c>
      <c r="E168" s="18" t="s">
        <v>10</v>
      </c>
      <c r="F168" s="18" t="s">
        <v>11</v>
      </c>
      <c r="G168" s="18" t="s">
        <v>24</v>
      </c>
      <c r="H168" s="19" t="s">
        <v>13</v>
      </c>
    </row>
    <row r="169" spans="2:8" ht="18.75" customHeight="1">
      <c r="B169" s="16"/>
      <c r="C169" s="36">
        <v>1</v>
      </c>
      <c r="D169" s="49" t="s">
        <v>206</v>
      </c>
      <c r="E169" s="49">
        <v>0.64</v>
      </c>
      <c r="F169" s="45">
        <f>ROUNDUP((1000/E169)*(H169/3),0)</f>
        <v>802084</v>
      </c>
      <c r="G169" s="45">
        <v>1</v>
      </c>
      <c r="H169" s="46">
        <v>1540</v>
      </c>
    </row>
    <row r="170" spans="2:8" ht="20.25" customHeight="1">
      <c r="B170" s="16"/>
      <c r="C170" s="36">
        <v>2</v>
      </c>
      <c r="D170" s="49" t="s">
        <v>207</v>
      </c>
      <c r="E170" s="49">
        <v>0.64</v>
      </c>
      <c r="F170" s="45">
        <f>ROUNDUP((1000/E170)*(H170/6),0)</f>
        <v>801563</v>
      </c>
      <c r="G170" s="45">
        <v>1</v>
      </c>
      <c r="H170" s="46">
        <v>3078</v>
      </c>
    </row>
    <row r="171" spans="2:8" ht="17.25">
      <c r="B171" s="16"/>
      <c r="C171" s="36">
        <v>3</v>
      </c>
      <c r="D171" s="49" t="s">
        <v>208</v>
      </c>
      <c r="E171" s="49">
        <v>0.81</v>
      </c>
      <c r="F171" s="45">
        <f>ROUNDUP((1000/E171)*(H171/6),0)</f>
        <v>800000</v>
      </c>
      <c r="G171" s="45">
        <v>1</v>
      </c>
      <c r="H171" s="46">
        <v>3888</v>
      </c>
    </row>
    <row r="172" spans="2:8" ht="16.5" customHeight="1">
      <c r="B172" s="16"/>
      <c r="C172" s="36">
        <v>4</v>
      </c>
      <c r="D172" s="98" t="s">
        <v>209</v>
      </c>
      <c r="E172" s="49">
        <v>0.3</v>
      </c>
      <c r="F172" s="45">
        <f>ROUNDUP((1000/E172)*(H172/6),0)</f>
        <v>833334</v>
      </c>
      <c r="G172" s="45">
        <v>1</v>
      </c>
      <c r="H172" s="46">
        <v>1500</v>
      </c>
    </row>
    <row r="173" spans="2:8" ht="19.5" customHeight="1">
      <c r="B173" s="16"/>
      <c r="C173" s="36">
        <v>5</v>
      </c>
      <c r="D173" s="49" t="s">
        <v>210</v>
      </c>
      <c r="E173" s="49">
        <v>0.3</v>
      </c>
      <c r="F173" s="45">
        <f>ROUNDUP((1000/E173)*(H173/3),0)</f>
        <v>833334</v>
      </c>
      <c r="G173" s="45">
        <v>1</v>
      </c>
      <c r="H173" s="46">
        <v>750</v>
      </c>
    </row>
    <row r="174" spans="2:8" ht="16.5" customHeight="1">
      <c r="B174" s="16"/>
      <c r="C174" s="36">
        <v>6</v>
      </c>
      <c r="D174" s="98" t="s">
        <v>211</v>
      </c>
      <c r="E174" s="49">
        <v>1.08</v>
      </c>
      <c r="F174" s="45">
        <f>ROUNDUP((1000/E174)*(H174/6),0)</f>
        <v>285494</v>
      </c>
      <c r="G174" s="45">
        <v>1</v>
      </c>
      <c r="H174" s="46">
        <v>1850</v>
      </c>
    </row>
    <row r="175" spans="2:8" ht="17.25">
      <c r="B175" s="16"/>
      <c r="C175" s="36">
        <v>7</v>
      </c>
      <c r="D175" s="49" t="s">
        <v>212</v>
      </c>
      <c r="E175" s="49">
        <v>0.62</v>
      </c>
      <c r="F175" s="45">
        <f>ROUNDUP((1000/E175)*(H175/6),0)</f>
        <v>798388</v>
      </c>
      <c r="G175" s="45">
        <v>1</v>
      </c>
      <c r="H175" s="46">
        <v>2970</v>
      </c>
    </row>
    <row r="176" spans="2:8" ht="19.5" customHeight="1">
      <c r="B176" s="16"/>
      <c r="C176" s="36">
        <v>8</v>
      </c>
      <c r="D176" s="98" t="s">
        <v>213</v>
      </c>
      <c r="E176" s="49">
        <v>1.7</v>
      </c>
      <c r="F176" s="45">
        <f>ROUNDUP((1000/E176)*(H176/6),0)</f>
        <v>284314</v>
      </c>
      <c r="G176" s="45">
        <v>1</v>
      </c>
      <c r="H176" s="46">
        <v>2900</v>
      </c>
    </row>
    <row r="177" spans="2:8" ht="20.25" customHeight="1">
      <c r="B177" s="16"/>
      <c r="C177" s="36">
        <v>9</v>
      </c>
      <c r="D177" s="98" t="s">
        <v>214</v>
      </c>
      <c r="E177" s="49">
        <v>2.93</v>
      </c>
      <c r="F177" s="45">
        <f>ROUNDUP((1000/E177)*(H177/6),0)</f>
        <v>281570</v>
      </c>
      <c r="G177" s="45">
        <v>1</v>
      </c>
      <c r="H177" s="46">
        <v>4950</v>
      </c>
    </row>
    <row r="178" spans="2:8" ht="17.25">
      <c r="B178" s="16"/>
      <c r="C178" s="36">
        <v>10</v>
      </c>
      <c r="D178" s="49" t="s">
        <v>215</v>
      </c>
      <c r="E178" s="49">
        <v>2.93</v>
      </c>
      <c r="F178" s="99">
        <f>ROUNDUP((1000/E178)*(H178/3),0)</f>
        <v>565416</v>
      </c>
      <c r="G178" s="45">
        <v>1</v>
      </c>
      <c r="H178" s="46">
        <v>4970</v>
      </c>
    </row>
    <row r="179" spans="2:8" ht="18" customHeight="1" thickBot="1">
      <c r="B179" s="15"/>
      <c r="C179" s="36">
        <v>11</v>
      </c>
      <c r="D179" s="50" t="s">
        <v>216</v>
      </c>
      <c r="E179" s="50">
        <v>1.528</v>
      </c>
      <c r="F179" s="100">
        <f>ROUNDUP((1000/E179)*(H179/3),0)</f>
        <v>1649215</v>
      </c>
      <c r="G179" s="47">
        <v>1</v>
      </c>
      <c r="H179" s="48">
        <v>7560</v>
      </c>
    </row>
    <row r="180" ht="1.5" customHeight="1"/>
    <row r="181" spans="4:5" ht="17.25" customHeight="1">
      <c r="D181" s="5" t="s">
        <v>0</v>
      </c>
      <c r="E181" s="35" t="s">
        <v>1</v>
      </c>
    </row>
    <row r="182" spans="4:5" ht="17.25" customHeight="1">
      <c r="D182" s="6" t="s">
        <v>2</v>
      </c>
      <c r="E182" s="5" t="s">
        <v>3</v>
      </c>
    </row>
    <row r="183" spans="4:5" ht="17.25" customHeight="1">
      <c r="D183" s="7" t="s">
        <v>4</v>
      </c>
      <c r="E183" s="5" t="s">
        <v>5</v>
      </c>
    </row>
    <row r="184" ht="17.25" customHeight="1">
      <c r="D184" s="7" t="s">
        <v>6</v>
      </c>
    </row>
  </sheetData>
  <sheetProtection password="CC39" sheet="1" objects="1" scenarios="1" selectLockedCells="1" selectUnlockedCells="1"/>
  <mergeCells count="23">
    <mergeCell ref="B112:H112"/>
    <mergeCell ref="B119:H119"/>
    <mergeCell ref="B127:H127"/>
    <mergeCell ref="B80:B88"/>
    <mergeCell ref="B90:B98"/>
    <mergeCell ref="B100:B105"/>
    <mergeCell ref="B142:H142"/>
    <mergeCell ref="B153:H153"/>
    <mergeCell ref="B7:H7"/>
    <mergeCell ref="B18:H18"/>
    <mergeCell ref="B26:H26"/>
    <mergeCell ref="B47:H47"/>
    <mergeCell ref="B64:H64"/>
    <mergeCell ref="B133:H133"/>
    <mergeCell ref="B108:B111"/>
    <mergeCell ref="B128:B129"/>
    <mergeCell ref="B167:H167"/>
    <mergeCell ref="B19:B25"/>
    <mergeCell ref="B65:B78"/>
    <mergeCell ref="B79:H79"/>
    <mergeCell ref="B89:H89"/>
    <mergeCell ref="B99:H99"/>
    <mergeCell ref="B107:H107"/>
  </mergeCells>
  <printOptions/>
  <pageMargins left="0.70866141732283" right="0.70866141732283" top="0.74803149606299" bottom="0.74803149606299" header="0.31496062992126" footer="0.31496062992126"/>
  <pageSetup fitToHeight="0" fitToWidth="1"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85" zoomScaleNormal="85" zoomScalePageLayoutView="0" workbookViewId="0" topLeftCell="A16">
      <selection activeCell="A1" sqref="A1:P24"/>
    </sheetView>
  </sheetViews>
  <sheetFormatPr defaultColWidth="9.140625" defaultRowHeight="15"/>
  <cols>
    <col min="1" max="1" width="20.8515625" style="0" customWidth="1"/>
    <col min="2" max="2" width="4.28125" style="0" customWidth="1"/>
    <col min="3" max="3" width="49.00390625" style="82" customWidth="1"/>
    <col min="4" max="6" width="0" style="0" hidden="1" customWidth="1"/>
    <col min="8" max="9" width="0" style="0" hidden="1" customWidth="1"/>
    <col min="10" max="10" width="23.28125" style="0" customWidth="1"/>
    <col min="11" max="11" width="4.7109375" style="0" customWidth="1"/>
    <col min="12" max="12" width="49.57421875" style="82" customWidth="1"/>
    <col min="13" max="15" width="0" style="0" hidden="1" customWidth="1"/>
  </cols>
  <sheetData>
    <row r="1" spans="1:16" ht="16.5" thickBot="1" thickTop="1">
      <c r="A1" s="70" t="s">
        <v>145</v>
      </c>
      <c r="B1" s="71" t="s">
        <v>8</v>
      </c>
      <c r="C1" s="70" t="s">
        <v>9</v>
      </c>
      <c r="D1" s="72" t="s">
        <v>146</v>
      </c>
      <c r="E1" s="73" t="s">
        <v>147</v>
      </c>
      <c r="F1" s="73" t="s">
        <v>148</v>
      </c>
      <c r="G1" s="72" t="s">
        <v>149</v>
      </c>
      <c r="H1" s="74" t="s">
        <v>150</v>
      </c>
      <c r="I1" s="75" t="s">
        <v>151</v>
      </c>
      <c r="J1" s="70" t="s">
        <v>145</v>
      </c>
      <c r="K1" s="71" t="s">
        <v>8</v>
      </c>
      <c r="L1" s="70" t="s">
        <v>9</v>
      </c>
      <c r="M1" s="72" t="s">
        <v>146</v>
      </c>
      <c r="N1" s="73" t="s">
        <v>147</v>
      </c>
      <c r="O1" s="73" t="s">
        <v>148</v>
      </c>
      <c r="P1" s="72" t="s">
        <v>149</v>
      </c>
    </row>
    <row r="2" spans="1:16" ht="61.5" customHeight="1" thickBot="1" thickTop="1">
      <c r="A2" s="76"/>
      <c r="B2" s="77">
        <v>1</v>
      </c>
      <c r="C2" s="83" t="s">
        <v>152</v>
      </c>
      <c r="D2" s="78">
        <v>30</v>
      </c>
      <c r="E2" s="77">
        <f aca="true" t="shared" si="0" ref="E2:E24">F2*D2</f>
        <v>5700</v>
      </c>
      <c r="F2" s="77">
        <v>190</v>
      </c>
      <c r="G2" s="79">
        <f>F2+F2*50%</f>
        <v>285</v>
      </c>
      <c r="H2" s="80">
        <f aca="true" t="shared" si="1" ref="H2:H24">F2+F2*40%</f>
        <v>266</v>
      </c>
      <c r="I2" s="81">
        <f aca="true" t="shared" si="2" ref="I2:I24">F2+F2*25%</f>
        <v>237.5</v>
      </c>
      <c r="J2" s="76"/>
      <c r="K2" s="77">
        <f>1+B24</f>
        <v>24</v>
      </c>
      <c r="L2" s="83" t="s">
        <v>153</v>
      </c>
      <c r="M2" s="78"/>
      <c r="N2" s="77">
        <f aca="true" t="shared" si="3" ref="N2:N23">O2*M2</f>
        <v>0</v>
      </c>
      <c r="O2" s="77"/>
      <c r="P2" s="79">
        <v>130</v>
      </c>
    </row>
    <row r="3" spans="1:16" ht="60.75" customHeight="1" thickBot="1" thickTop="1">
      <c r="A3" s="76"/>
      <c r="B3" s="77">
        <v>2</v>
      </c>
      <c r="C3" s="83" t="s">
        <v>115</v>
      </c>
      <c r="D3" s="78">
        <v>50</v>
      </c>
      <c r="E3" s="77">
        <f t="shared" si="0"/>
        <v>9500</v>
      </c>
      <c r="F3" s="77">
        <v>190</v>
      </c>
      <c r="G3" s="79">
        <f>F3+F3*50%</f>
        <v>285</v>
      </c>
      <c r="H3" s="80">
        <f t="shared" si="1"/>
        <v>266</v>
      </c>
      <c r="I3" s="81">
        <f t="shared" si="2"/>
        <v>237.5</v>
      </c>
      <c r="J3" s="76"/>
      <c r="K3" s="77">
        <f aca="true" t="shared" si="4" ref="K3:K23">1+K2</f>
        <v>25</v>
      </c>
      <c r="L3" s="83" t="s">
        <v>154</v>
      </c>
      <c r="M3" s="78"/>
      <c r="N3" s="77">
        <f t="shared" si="3"/>
        <v>0</v>
      </c>
      <c r="O3" s="77"/>
      <c r="P3" s="79">
        <v>80</v>
      </c>
    </row>
    <row r="4" spans="1:16" ht="54" customHeight="1" thickBot="1" thickTop="1">
      <c r="A4" s="76"/>
      <c r="B4" s="77">
        <v>3</v>
      </c>
      <c r="C4" s="83" t="s">
        <v>116</v>
      </c>
      <c r="D4" s="78">
        <v>26</v>
      </c>
      <c r="E4" s="77">
        <f t="shared" si="0"/>
        <v>5460</v>
      </c>
      <c r="F4" s="77">
        <v>210</v>
      </c>
      <c r="G4" s="79">
        <f>F4+F4*50%</f>
        <v>315</v>
      </c>
      <c r="H4" s="80">
        <f t="shared" si="1"/>
        <v>294</v>
      </c>
      <c r="I4" s="81">
        <f t="shared" si="2"/>
        <v>262.5</v>
      </c>
      <c r="J4" s="76"/>
      <c r="K4" s="77">
        <f t="shared" si="4"/>
        <v>26</v>
      </c>
      <c r="L4" s="83" t="s">
        <v>155</v>
      </c>
      <c r="M4" s="78"/>
      <c r="N4" s="77">
        <f t="shared" si="3"/>
        <v>0</v>
      </c>
      <c r="O4" s="77"/>
      <c r="P4" s="79">
        <v>210</v>
      </c>
    </row>
    <row r="5" spans="1:16" ht="54.75" customHeight="1" thickBot="1" thickTop="1">
      <c r="A5" s="76"/>
      <c r="B5" s="77">
        <v>4</v>
      </c>
      <c r="C5" s="83" t="s">
        <v>117</v>
      </c>
      <c r="D5" s="78"/>
      <c r="E5" s="77">
        <f t="shared" si="0"/>
        <v>0</v>
      </c>
      <c r="F5" s="77">
        <v>220</v>
      </c>
      <c r="G5" s="79">
        <f>F5+F5*50%</f>
        <v>330</v>
      </c>
      <c r="H5" s="80">
        <f t="shared" si="1"/>
        <v>308</v>
      </c>
      <c r="I5" s="81">
        <f t="shared" si="2"/>
        <v>275</v>
      </c>
      <c r="J5" s="76"/>
      <c r="K5" s="77">
        <f t="shared" si="4"/>
        <v>27</v>
      </c>
      <c r="L5" s="83" t="s">
        <v>156</v>
      </c>
      <c r="M5" s="78"/>
      <c r="N5" s="77">
        <f t="shared" si="3"/>
        <v>0</v>
      </c>
      <c r="O5" s="77"/>
      <c r="P5" s="79">
        <v>200</v>
      </c>
    </row>
    <row r="6" spans="1:16" ht="62.25" customHeight="1" thickBot="1" thickTop="1">
      <c r="A6" s="76"/>
      <c r="B6" s="77">
        <f aca="true" t="shared" si="5" ref="B6:B24">1+B5</f>
        <v>5</v>
      </c>
      <c r="C6" s="83" t="s">
        <v>157</v>
      </c>
      <c r="D6" s="78"/>
      <c r="E6" s="77">
        <f t="shared" si="0"/>
        <v>0</v>
      </c>
      <c r="F6" s="77"/>
      <c r="G6" s="79">
        <v>260</v>
      </c>
      <c r="H6" s="80">
        <f t="shared" si="1"/>
        <v>0</v>
      </c>
      <c r="I6" s="81">
        <f t="shared" si="2"/>
        <v>0</v>
      </c>
      <c r="J6" s="76"/>
      <c r="K6" s="77">
        <f t="shared" si="4"/>
        <v>28</v>
      </c>
      <c r="L6" s="83" t="s">
        <v>158</v>
      </c>
      <c r="M6" s="78"/>
      <c r="N6" s="77">
        <f t="shared" si="3"/>
        <v>0</v>
      </c>
      <c r="O6" s="77"/>
      <c r="P6" s="79">
        <v>160</v>
      </c>
    </row>
    <row r="7" spans="1:16" ht="62.25" customHeight="1" thickBot="1" thickTop="1">
      <c r="A7" s="76"/>
      <c r="B7" s="77">
        <f t="shared" si="5"/>
        <v>6</v>
      </c>
      <c r="C7" s="83" t="s">
        <v>159</v>
      </c>
      <c r="D7" s="78"/>
      <c r="E7" s="77">
        <f t="shared" si="0"/>
        <v>0</v>
      </c>
      <c r="F7" s="77"/>
      <c r="G7" s="79">
        <v>260</v>
      </c>
      <c r="H7" s="80">
        <f t="shared" si="1"/>
        <v>0</v>
      </c>
      <c r="I7" s="81">
        <f t="shared" si="2"/>
        <v>0</v>
      </c>
      <c r="J7" s="76"/>
      <c r="K7" s="77">
        <f t="shared" si="4"/>
        <v>29</v>
      </c>
      <c r="L7" s="83" t="s">
        <v>160</v>
      </c>
      <c r="M7" s="78"/>
      <c r="N7" s="77">
        <f t="shared" si="3"/>
        <v>0</v>
      </c>
      <c r="O7" s="77"/>
      <c r="P7" s="79">
        <v>210</v>
      </c>
    </row>
    <row r="8" spans="1:16" ht="51.75" customHeight="1" thickBot="1" thickTop="1">
      <c r="A8" s="76"/>
      <c r="B8" s="77">
        <f t="shared" si="5"/>
        <v>7</v>
      </c>
      <c r="C8" s="83" t="s">
        <v>161</v>
      </c>
      <c r="D8" s="78"/>
      <c r="E8" s="77">
        <f t="shared" si="0"/>
        <v>0</v>
      </c>
      <c r="F8" s="77"/>
      <c r="G8" s="79">
        <v>260</v>
      </c>
      <c r="H8" s="80">
        <f t="shared" si="1"/>
        <v>0</v>
      </c>
      <c r="I8" s="81">
        <f t="shared" si="2"/>
        <v>0</v>
      </c>
      <c r="J8" s="76"/>
      <c r="K8" s="77">
        <f t="shared" si="4"/>
        <v>30</v>
      </c>
      <c r="L8" s="83" t="s">
        <v>162</v>
      </c>
      <c r="M8" s="78">
        <v>50</v>
      </c>
      <c r="N8" s="77">
        <f t="shared" si="3"/>
        <v>2701.5499999999997</v>
      </c>
      <c r="O8" s="77">
        <v>54.031</v>
      </c>
      <c r="P8" s="79">
        <v>90</v>
      </c>
    </row>
    <row r="9" spans="1:16" ht="63" customHeight="1" thickBot="1" thickTop="1">
      <c r="A9" s="76"/>
      <c r="B9" s="77">
        <f t="shared" si="5"/>
        <v>8</v>
      </c>
      <c r="C9" s="83" t="s">
        <v>163</v>
      </c>
      <c r="D9" s="78">
        <v>30</v>
      </c>
      <c r="E9" s="77">
        <f t="shared" si="0"/>
        <v>3917.2799999999997</v>
      </c>
      <c r="F9" s="77">
        <v>130.576</v>
      </c>
      <c r="G9" s="79">
        <v>260</v>
      </c>
      <c r="H9" s="80">
        <f t="shared" si="1"/>
        <v>182.8064</v>
      </c>
      <c r="I9" s="81">
        <f t="shared" si="2"/>
        <v>163.22</v>
      </c>
      <c r="J9" s="76"/>
      <c r="K9" s="77">
        <f t="shared" si="4"/>
        <v>31</v>
      </c>
      <c r="L9" s="83" t="s">
        <v>164</v>
      </c>
      <c r="M9" s="78">
        <v>30</v>
      </c>
      <c r="N9" s="77">
        <f t="shared" si="3"/>
        <v>2431.41</v>
      </c>
      <c r="O9" s="77">
        <v>81.047</v>
      </c>
      <c r="P9" s="79">
        <v>140</v>
      </c>
    </row>
    <row r="10" spans="1:16" ht="66.75" customHeight="1" thickBot="1" thickTop="1">
      <c r="A10" s="76"/>
      <c r="B10" s="77">
        <f t="shared" si="5"/>
        <v>9</v>
      </c>
      <c r="C10" s="83" t="s">
        <v>165</v>
      </c>
      <c r="D10" s="78"/>
      <c r="E10" s="77">
        <f t="shared" si="0"/>
        <v>0</v>
      </c>
      <c r="F10" s="77"/>
      <c r="G10" s="79">
        <v>260</v>
      </c>
      <c r="H10" s="80">
        <f t="shared" si="1"/>
        <v>0</v>
      </c>
      <c r="I10" s="81">
        <f t="shared" si="2"/>
        <v>0</v>
      </c>
      <c r="J10" s="76"/>
      <c r="K10" s="77">
        <f t="shared" si="4"/>
        <v>32</v>
      </c>
      <c r="L10" s="83" t="s">
        <v>166</v>
      </c>
      <c r="M10" s="78">
        <v>30</v>
      </c>
      <c r="N10" s="77">
        <f t="shared" si="3"/>
        <v>1620.93</v>
      </c>
      <c r="O10" s="77">
        <v>54.031</v>
      </c>
      <c r="P10" s="79">
        <v>90</v>
      </c>
    </row>
    <row r="11" spans="1:16" ht="69.75" customHeight="1" thickBot="1" thickTop="1">
      <c r="A11" s="76"/>
      <c r="B11" s="77">
        <f t="shared" si="5"/>
        <v>10</v>
      </c>
      <c r="C11" s="83" t="s">
        <v>167</v>
      </c>
      <c r="D11" s="78">
        <v>30</v>
      </c>
      <c r="E11" s="77">
        <f t="shared" si="0"/>
        <v>2566.5</v>
      </c>
      <c r="F11" s="77">
        <v>85.55</v>
      </c>
      <c r="G11" s="79">
        <v>160</v>
      </c>
      <c r="H11" s="80">
        <f t="shared" si="1"/>
        <v>119.77</v>
      </c>
      <c r="I11" s="81">
        <f t="shared" si="2"/>
        <v>106.9375</v>
      </c>
      <c r="J11" s="76"/>
      <c r="K11" s="77">
        <f t="shared" si="4"/>
        <v>33</v>
      </c>
      <c r="L11" s="83" t="s">
        <v>168</v>
      </c>
      <c r="M11" s="78">
        <v>30</v>
      </c>
      <c r="N11" s="77">
        <f t="shared" si="3"/>
        <v>1756.02</v>
      </c>
      <c r="O11" s="77">
        <v>58.534</v>
      </c>
      <c r="P11" s="79">
        <v>100</v>
      </c>
    </row>
    <row r="12" spans="1:16" ht="57.75" customHeight="1" thickBot="1" thickTop="1">
      <c r="A12" s="76"/>
      <c r="B12" s="77">
        <f t="shared" si="5"/>
        <v>11</v>
      </c>
      <c r="C12" s="83" t="s">
        <v>169</v>
      </c>
      <c r="D12" s="78"/>
      <c r="E12" s="77">
        <f t="shared" si="0"/>
        <v>0</v>
      </c>
      <c r="F12" s="77"/>
      <c r="G12" s="79">
        <v>130</v>
      </c>
      <c r="H12" s="80">
        <f t="shared" si="1"/>
        <v>0</v>
      </c>
      <c r="I12" s="81">
        <f t="shared" si="2"/>
        <v>0</v>
      </c>
      <c r="J12" s="76"/>
      <c r="K12" s="77">
        <f t="shared" si="4"/>
        <v>34</v>
      </c>
      <c r="L12" s="83" t="s">
        <v>170</v>
      </c>
      <c r="M12" s="78"/>
      <c r="N12" s="77">
        <f t="shared" si="3"/>
        <v>0</v>
      </c>
      <c r="O12" s="77"/>
      <c r="P12" s="79">
        <v>160</v>
      </c>
    </row>
    <row r="13" spans="1:16" ht="64.5" customHeight="1" thickBot="1" thickTop="1">
      <c r="A13" s="76"/>
      <c r="B13" s="77">
        <f t="shared" si="5"/>
        <v>12</v>
      </c>
      <c r="C13" s="83" t="s">
        <v>171</v>
      </c>
      <c r="D13" s="78"/>
      <c r="E13" s="77">
        <f t="shared" si="0"/>
        <v>0</v>
      </c>
      <c r="F13" s="77"/>
      <c r="G13" s="79">
        <v>387</v>
      </c>
      <c r="H13" s="80">
        <f t="shared" si="1"/>
        <v>0</v>
      </c>
      <c r="I13" s="81">
        <f t="shared" si="2"/>
        <v>0</v>
      </c>
      <c r="J13" s="76"/>
      <c r="K13" s="77">
        <f t="shared" si="4"/>
        <v>35</v>
      </c>
      <c r="L13" s="83" t="s">
        <v>172</v>
      </c>
      <c r="M13" s="78">
        <v>30</v>
      </c>
      <c r="N13" s="77">
        <f t="shared" si="3"/>
        <v>2971.7400000000002</v>
      </c>
      <c r="O13" s="77">
        <v>99.058</v>
      </c>
      <c r="P13" s="79">
        <v>170</v>
      </c>
    </row>
    <row r="14" spans="1:16" ht="59.25" customHeight="1" thickBot="1" thickTop="1">
      <c r="A14" s="76"/>
      <c r="B14" s="77">
        <f t="shared" si="5"/>
        <v>13</v>
      </c>
      <c r="C14" s="83" t="s">
        <v>173</v>
      </c>
      <c r="D14" s="78"/>
      <c r="E14" s="77">
        <f t="shared" si="0"/>
        <v>0</v>
      </c>
      <c r="F14" s="77"/>
      <c r="G14" s="79">
        <v>500</v>
      </c>
      <c r="H14" s="80">
        <f t="shared" si="1"/>
        <v>0</v>
      </c>
      <c r="I14" s="81">
        <f t="shared" si="2"/>
        <v>0</v>
      </c>
      <c r="J14" s="76"/>
      <c r="K14" s="77">
        <f t="shared" si="4"/>
        <v>36</v>
      </c>
      <c r="L14" s="83" t="s">
        <v>174</v>
      </c>
      <c r="M14" s="78"/>
      <c r="N14" s="77">
        <f t="shared" si="3"/>
        <v>0</v>
      </c>
      <c r="O14" s="77"/>
      <c r="P14" s="79">
        <v>150</v>
      </c>
    </row>
    <row r="15" spans="1:16" ht="62.25" customHeight="1" thickBot="1" thickTop="1">
      <c r="A15" s="76"/>
      <c r="B15" s="77">
        <f t="shared" si="5"/>
        <v>14</v>
      </c>
      <c r="C15" s="83" t="s">
        <v>175</v>
      </c>
      <c r="D15" s="78"/>
      <c r="E15" s="77">
        <f t="shared" si="0"/>
        <v>0</v>
      </c>
      <c r="F15" s="77"/>
      <c r="G15" s="79">
        <v>588</v>
      </c>
      <c r="H15" s="80">
        <f t="shared" si="1"/>
        <v>0</v>
      </c>
      <c r="I15" s="81">
        <f t="shared" si="2"/>
        <v>0</v>
      </c>
      <c r="J15" s="76"/>
      <c r="K15" s="77">
        <f t="shared" si="4"/>
        <v>37</v>
      </c>
      <c r="L15" s="83" t="s">
        <v>176</v>
      </c>
      <c r="M15" s="78">
        <v>71</v>
      </c>
      <c r="N15" s="77">
        <f t="shared" si="3"/>
        <v>4475.6269999999995</v>
      </c>
      <c r="O15" s="77">
        <v>63.037</v>
      </c>
      <c r="P15" s="79">
        <v>105</v>
      </c>
    </row>
    <row r="16" spans="1:16" ht="55.5" customHeight="1" thickBot="1" thickTop="1">
      <c r="A16" s="76"/>
      <c r="B16" s="77">
        <f t="shared" si="5"/>
        <v>15</v>
      </c>
      <c r="C16" s="83" t="s">
        <v>177</v>
      </c>
      <c r="D16" s="78"/>
      <c r="E16" s="77">
        <f t="shared" si="0"/>
        <v>0</v>
      </c>
      <c r="F16" s="77"/>
      <c r="G16" s="79">
        <v>690</v>
      </c>
      <c r="H16" s="80">
        <f t="shared" si="1"/>
        <v>0</v>
      </c>
      <c r="I16" s="81">
        <f t="shared" si="2"/>
        <v>0</v>
      </c>
      <c r="J16" s="76"/>
      <c r="K16" s="77">
        <f t="shared" si="4"/>
        <v>38</v>
      </c>
      <c r="L16" s="83" t="s">
        <v>178</v>
      </c>
      <c r="M16" s="78">
        <v>70</v>
      </c>
      <c r="N16" s="77">
        <f t="shared" si="3"/>
        <v>1891.12</v>
      </c>
      <c r="O16" s="77">
        <v>27.016</v>
      </c>
      <c r="P16" s="79">
        <v>60</v>
      </c>
    </row>
    <row r="17" spans="1:16" ht="78" customHeight="1" thickBot="1" thickTop="1">
      <c r="A17" s="76"/>
      <c r="B17" s="77">
        <f t="shared" si="5"/>
        <v>16</v>
      </c>
      <c r="C17" s="83" t="s">
        <v>179</v>
      </c>
      <c r="D17" s="78">
        <v>50</v>
      </c>
      <c r="E17" s="77">
        <f t="shared" si="0"/>
        <v>1801.05</v>
      </c>
      <c r="F17" s="77">
        <v>36.021</v>
      </c>
      <c r="G17" s="79">
        <v>80</v>
      </c>
      <c r="H17" s="80">
        <f t="shared" si="1"/>
        <v>50.4294</v>
      </c>
      <c r="I17" s="81">
        <f t="shared" si="2"/>
        <v>45.026250000000005</v>
      </c>
      <c r="J17" s="76"/>
      <c r="K17" s="77">
        <f t="shared" si="4"/>
        <v>39</v>
      </c>
      <c r="L17" s="83" t="s">
        <v>180</v>
      </c>
      <c r="M17" s="78"/>
      <c r="N17" s="77">
        <f t="shared" si="3"/>
        <v>0</v>
      </c>
      <c r="O17" s="77"/>
      <c r="P17" s="79">
        <v>180</v>
      </c>
    </row>
    <row r="18" spans="1:16" ht="65.25" customHeight="1" thickBot="1" thickTop="1">
      <c r="A18" s="76"/>
      <c r="B18" s="77">
        <f t="shared" si="5"/>
        <v>17</v>
      </c>
      <c r="C18" s="83" t="s">
        <v>181</v>
      </c>
      <c r="D18" s="78">
        <v>30</v>
      </c>
      <c r="E18" s="77">
        <f t="shared" si="0"/>
        <v>1350.7800000000002</v>
      </c>
      <c r="F18" s="77">
        <v>45.026</v>
      </c>
      <c r="G18" s="79">
        <v>83</v>
      </c>
      <c r="H18" s="80">
        <f t="shared" si="1"/>
        <v>63.0364</v>
      </c>
      <c r="I18" s="81">
        <f t="shared" si="2"/>
        <v>56.282500000000006</v>
      </c>
      <c r="J18" s="76"/>
      <c r="K18" s="77">
        <f t="shared" si="4"/>
        <v>40</v>
      </c>
      <c r="L18" s="83" t="s">
        <v>182</v>
      </c>
      <c r="M18" s="78">
        <v>30</v>
      </c>
      <c r="N18" s="77">
        <f t="shared" si="3"/>
        <v>3106.8</v>
      </c>
      <c r="O18" s="77">
        <v>103.56</v>
      </c>
      <c r="P18" s="79">
        <v>180</v>
      </c>
    </row>
    <row r="19" spans="1:16" ht="75" customHeight="1" thickBot="1" thickTop="1">
      <c r="A19" s="76"/>
      <c r="B19" s="77">
        <f t="shared" si="5"/>
        <v>18</v>
      </c>
      <c r="C19" s="83" t="s">
        <v>183</v>
      </c>
      <c r="D19" s="78">
        <v>30</v>
      </c>
      <c r="E19" s="77">
        <f t="shared" si="0"/>
        <v>2107.23</v>
      </c>
      <c r="F19" s="77">
        <v>70.241</v>
      </c>
      <c r="G19" s="79">
        <v>120</v>
      </c>
      <c r="H19" s="80">
        <f t="shared" si="1"/>
        <v>98.3374</v>
      </c>
      <c r="I19" s="81">
        <f t="shared" si="2"/>
        <v>87.80125</v>
      </c>
      <c r="J19" s="76"/>
      <c r="K19" s="77">
        <f t="shared" si="4"/>
        <v>41</v>
      </c>
      <c r="L19" s="83" t="s">
        <v>184</v>
      </c>
      <c r="M19" s="78"/>
      <c r="N19" s="77">
        <f t="shared" si="3"/>
        <v>0</v>
      </c>
      <c r="O19" s="77"/>
      <c r="P19" s="79">
        <v>250</v>
      </c>
    </row>
    <row r="20" spans="1:16" ht="66" customHeight="1" thickBot="1" thickTop="1">
      <c r="A20" s="76"/>
      <c r="B20" s="77">
        <f t="shared" si="5"/>
        <v>19</v>
      </c>
      <c r="C20" s="83" t="s">
        <v>185</v>
      </c>
      <c r="D20" s="78"/>
      <c r="E20" s="77">
        <f t="shared" si="0"/>
        <v>0</v>
      </c>
      <c r="F20" s="77"/>
      <c r="G20" s="79">
        <v>98</v>
      </c>
      <c r="H20" s="80">
        <f t="shared" si="1"/>
        <v>0</v>
      </c>
      <c r="I20" s="81">
        <f t="shared" si="2"/>
        <v>0</v>
      </c>
      <c r="J20" s="76"/>
      <c r="K20" s="77">
        <f t="shared" si="4"/>
        <v>42</v>
      </c>
      <c r="L20" s="83" t="s">
        <v>186</v>
      </c>
      <c r="M20" s="78">
        <v>50</v>
      </c>
      <c r="N20" s="77">
        <f t="shared" si="3"/>
        <v>3602.1</v>
      </c>
      <c r="O20" s="77">
        <v>72.042</v>
      </c>
      <c r="P20" s="79">
        <v>120</v>
      </c>
    </row>
    <row r="21" spans="1:16" ht="73.5" customHeight="1" thickBot="1" thickTop="1">
      <c r="A21" s="76"/>
      <c r="B21" s="77">
        <f t="shared" si="5"/>
        <v>20</v>
      </c>
      <c r="C21" s="83" t="s">
        <v>187</v>
      </c>
      <c r="D21" s="78">
        <v>20</v>
      </c>
      <c r="E21" s="77">
        <f t="shared" si="0"/>
        <v>1981.16</v>
      </c>
      <c r="F21" s="77">
        <v>99.058</v>
      </c>
      <c r="G21" s="79">
        <v>170</v>
      </c>
      <c r="H21" s="80">
        <f t="shared" si="1"/>
        <v>138.68120000000002</v>
      </c>
      <c r="I21" s="81">
        <f t="shared" si="2"/>
        <v>123.8225</v>
      </c>
      <c r="J21" s="76"/>
      <c r="K21" s="77">
        <f t="shared" si="4"/>
        <v>43</v>
      </c>
      <c r="L21" s="83" t="s">
        <v>188</v>
      </c>
      <c r="M21" s="78">
        <v>50</v>
      </c>
      <c r="N21" s="77">
        <f t="shared" si="3"/>
        <v>3602.1</v>
      </c>
      <c r="O21" s="77">
        <v>72.042</v>
      </c>
      <c r="P21" s="79">
        <v>120</v>
      </c>
    </row>
    <row r="22" spans="1:16" ht="54" customHeight="1" thickBot="1" thickTop="1">
      <c r="A22" s="76"/>
      <c r="B22" s="77">
        <f t="shared" si="5"/>
        <v>21</v>
      </c>
      <c r="C22" s="83" t="s">
        <v>189</v>
      </c>
      <c r="D22" s="78">
        <v>30</v>
      </c>
      <c r="E22" s="77">
        <f t="shared" si="0"/>
        <v>1891.11</v>
      </c>
      <c r="F22" s="77">
        <v>63.037</v>
      </c>
      <c r="G22" s="79">
        <v>105</v>
      </c>
      <c r="H22" s="80">
        <f t="shared" si="1"/>
        <v>88.2518</v>
      </c>
      <c r="I22" s="81">
        <f t="shared" si="2"/>
        <v>78.79625</v>
      </c>
      <c r="J22" s="86"/>
      <c r="K22" s="87">
        <f t="shared" si="4"/>
        <v>44</v>
      </c>
      <c r="L22" s="88" t="s">
        <v>190</v>
      </c>
      <c r="M22" s="89"/>
      <c r="N22" s="87">
        <f t="shared" si="3"/>
        <v>0</v>
      </c>
      <c r="O22" s="87"/>
      <c r="P22" s="90">
        <v>240</v>
      </c>
    </row>
    <row r="23" spans="1:17" ht="75" customHeight="1" thickBot="1" thickTop="1">
      <c r="A23" s="76"/>
      <c r="B23" s="77">
        <f t="shared" si="5"/>
        <v>22</v>
      </c>
      <c r="C23" s="84" t="s">
        <v>191</v>
      </c>
      <c r="D23" s="78">
        <v>30</v>
      </c>
      <c r="E23" s="77">
        <f t="shared" si="0"/>
        <v>2296.35</v>
      </c>
      <c r="F23" s="77">
        <v>76.545</v>
      </c>
      <c r="G23" s="79">
        <v>130</v>
      </c>
      <c r="H23" s="80">
        <f t="shared" si="1"/>
        <v>107.16300000000001</v>
      </c>
      <c r="I23" s="85">
        <f t="shared" si="2"/>
        <v>95.68125</v>
      </c>
      <c r="J23" s="126"/>
      <c r="K23" s="128">
        <f t="shared" si="4"/>
        <v>45</v>
      </c>
      <c r="L23" s="130" t="s">
        <v>192</v>
      </c>
      <c r="M23" s="91">
        <v>40</v>
      </c>
      <c r="N23" s="92">
        <f t="shared" si="3"/>
        <v>4400</v>
      </c>
      <c r="O23" s="95">
        <v>110</v>
      </c>
      <c r="P23" s="132">
        <f>O23+O23*50%</f>
        <v>165</v>
      </c>
      <c r="Q23" s="94"/>
    </row>
    <row r="24" spans="1:17" ht="59.25" customHeight="1" thickBot="1" thickTop="1">
      <c r="A24" s="76"/>
      <c r="B24" s="77">
        <f t="shared" si="5"/>
        <v>23</v>
      </c>
      <c r="C24" s="83" t="s">
        <v>193</v>
      </c>
      <c r="D24" s="78"/>
      <c r="E24" s="77">
        <f t="shared" si="0"/>
        <v>0</v>
      </c>
      <c r="F24" s="77"/>
      <c r="G24" s="79">
        <v>160</v>
      </c>
      <c r="H24" s="80">
        <f t="shared" si="1"/>
        <v>0</v>
      </c>
      <c r="I24" s="85">
        <f t="shared" si="2"/>
        <v>0</v>
      </c>
      <c r="J24" s="127"/>
      <c r="K24" s="129"/>
      <c r="L24" s="131"/>
      <c r="M24" s="93"/>
      <c r="N24" s="93"/>
      <c r="O24" s="96"/>
      <c r="P24" s="133"/>
      <c r="Q24" s="94"/>
    </row>
    <row r="25" spans="10:16" ht="15.75" thickTop="1">
      <c r="J25" s="97"/>
      <c r="P25" s="97"/>
    </row>
  </sheetData>
  <sheetProtection selectLockedCells="1" selectUnlockedCells="1"/>
  <mergeCells count="4">
    <mergeCell ref="J23:J24"/>
    <mergeCell ref="K23:K24"/>
    <mergeCell ref="L23:L24"/>
    <mergeCell ref="P23:P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/>
  <cp:keywords/>
  <dc:description/>
  <cp:lastModifiedBy>Acer-Aspire</cp:lastModifiedBy>
  <cp:lastPrinted>2022-03-18T09:10:59Z</cp:lastPrinted>
  <dcterms:created xsi:type="dcterms:W3CDTF">2006-09-16T03:00:00Z</dcterms:created>
  <dcterms:modified xsi:type="dcterms:W3CDTF">2022-03-18T09:11:54Z</dcterms:modified>
  <cp:category/>
  <cp:version/>
  <cp:contentType/>
  <cp:contentStatus/>
</cp:coreProperties>
</file>